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A1'!$F$1:$F$681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K559" i="4" l="1"/>
  <c r="M559" i="4" s="1"/>
  <c r="L559" i="4"/>
  <c r="K144" i="4"/>
  <c r="L144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7" i="4"/>
  <c r="L127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8" i="4"/>
  <c r="L138" i="4"/>
  <c r="K139" i="4"/>
  <c r="L139" i="4"/>
  <c r="K140" i="4"/>
  <c r="L140" i="4"/>
  <c r="K141" i="4"/>
  <c r="L141" i="4"/>
  <c r="K142" i="4"/>
  <c r="L142" i="4"/>
  <c r="K143" i="4"/>
  <c r="L143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78" i="4"/>
  <c r="L178" i="4"/>
  <c r="K179" i="4"/>
  <c r="L179" i="4"/>
  <c r="K180" i="4"/>
  <c r="L180" i="4"/>
  <c r="K181" i="4"/>
  <c r="L181" i="4"/>
  <c r="K182" i="4"/>
  <c r="L182" i="4"/>
  <c r="K183" i="4"/>
  <c r="L183" i="4"/>
  <c r="K184" i="4"/>
  <c r="L184" i="4"/>
  <c r="K185" i="4"/>
  <c r="L185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19" i="4"/>
  <c r="L219" i="4"/>
  <c r="K220" i="4"/>
  <c r="L220" i="4"/>
  <c r="K221" i="4"/>
  <c r="L221" i="4"/>
  <c r="K222" i="4"/>
  <c r="L222" i="4"/>
  <c r="K223" i="4"/>
  <c r="L223" i="4"/>
  <c r="K224" i="4"/>
  <c r="L224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K335" i="4"/>
  <c r="L335" i="4"/>
  <c r="K336" i="4"/>
  <c r="L336" i="4"/>
  <c r="K337" i="4"/>
  <c r="L337" i="4"/>
  <c r="K338" i="4"/>
  <c r="L338" i="4"/>
  <c r="K339" i="4"/>
  <c r="L339" i="4"/>
  <c r="K340" i="4"/>
  <c r="L340" i="4"/>
  <c r="K341" i="4"/>
  <c r="L341" i="4"/>
  <c r="K342" i="4"/>
  <c r="L342" i="4"/>
  <c r="K343" i="4"/>
  <c r="L343" i="4"/>
  <c r="K344" i="4"/>
  <c r="L344" i="4"/>
  <c r="K345" i="4"/>
  <c r="L345" i="4"/>
  <c r="K346" i="4"/>
  <c r="L346" i="4"/>
  <c r="K347" i="4"/>
  <c r="L347" i="4"/>
  <c r="K348" i="4"/>
  <c r="L348" i="4"/>
  <c r="K349" i="4"/>
  <c r="L349" i="4"/>
  <c r="K350" i="4"/>
  <c r="L350" i="4"/>
  <c r="K351" i="4"/>
  <c r="L351" i="4"/>
  <c r="K352" i="4"/>
  <c r="L352" i="4"/>
  <c r="K353" i="4"/>
  <c r="L353" i="4"/>
  <c r="K354" i="4"/>
  <c r="L354" i="4"/>
  <c r="K355" i="4"/>
  <c r="L355" i="4"/>
  <c r="K356" i="4"/>
  <c r="L356" i="4"/>
  <c r="K357" i="4"/>
  <c r="L357" i="4"/>
  <c r="K358" i="4"/>
  <c r="L358" i="4"/>
  <c r="K359" i="4"/>
  <c r="L359" i="4"/>
  <c r="K360" i="4"/>
  <c r="L360" i="4"/>
  <c r="K361" i="4"/>
  <c r="L361" i="4"/>
  <c r="K362" i="4"/>
  <c r="L362" i="4"/>
  <c r="K363" i="4"/>
  <c r="L363" i="4"/>
  <c r="K364" i="4"/>
  <c r="L364" i="4"/>
  <c r="K365" i="4"/>
  <c r="L365" i="4"/>
  <c r="K366" i="4"/>
  <c r="L366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1" i="4"/>
  <c r="L381" i="4"/>
  <c r="K382" i="4"/>
  <c r="L382" i="4"/>
  <c r="K383" i="4"/>
  <c r="L383" i="4"/>
  <c r="K384" i="4"/>
  <c r="L384" i="4"/>
  <c r="K385" i="4"/>
  <c r="L385" i="4"/>
  <c r="K386" i="4"/>
  <c r="L386" i="4"/>
  <c r="K387" i="4"/>
  <c r="L387" i="4"/>
  <c r="K388" i="4"/>
  <c r="L388" i="4"/>
  <c r="K389" i="4"/>
  <c r="L389" i="4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L457" i="4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K466" i="4"/>
  <c r="L466" i="4"/>
  <c r="K467" i="4"/>
  <c r="L467" i="4"/>
  <c r="K468" i="4"/>
  <c r="L468" i="4"/>
  <c r="K469" i="4"/>
  <c r="L469" i="4"/>
  <c r="K470" i="4"/>
  <c r="L470" i="4"/>
  <c r="K471" i="4"/>
  <c r="L471" i="4"/>
  <c r="K472" i="4"/>
  <c r="L472" i="4"/>
  <c r="K473" i="4"/>
  <c r="L473" i="4"/>
  <c r="K474" i="4"/>
  <c r="L474" i="4"/>
  <c r="K475" i="4"/>
  <c r="L475" i="4"/>
  <c r="K476" i="4"/>
  <c r="L476" i="4"/>
  <c r="K477" i="4"/>
  <c r="L477" i="4"/>
  <c r="K478" i="4"/>
  <c r="L478" i="4"/>
  <c r="K479" i="4"/>
  <c r="L479" i="4"/>
  <c r="K480" i="4"/>
  <c r="L480" i="4"/>
  <c r="K481" i="4"/>
  <c r="L481" i="4"/>
  <c r="K482" i="4"/>
  <c r="L482" i="4"/>
  <c r="K483" i="4"/>
  <c r="L483" i="4"/>
  <c r="K484" i="4"/>
  <c r="L484" i="4"/>
  <c r="K485" i="4"/>
  <c r="L485" i="4"/>
  <c r="K486" i="4"/>
  <c r="L486" i="4"/>
  <c r="K487" i="4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L494" i="4"/>
  <c r="K495" i="4"/>
  <c r="L495" i="4"/>
  <c r="K496" i="4"/>
  <c r="L496" i="4"/>
  <c r="K497" i="4"/>
  <c r="L497" i="4"/>
  <c r="K498" i="4"/>
  <c r="L498" i="4"/>
  <c r="K499" i="4"/>
  <c r="L499" i="4"/>
  <c r="K500" i="4"/>
  <c r="L500" i="4"/>
  <c r="K501" i="4"/>
  <c r="L501" i="4"/>
  <c r="K502" i="4"/>
  <c r="L502" i="4"/>
  <c r="K503" i="4"/>
  <c r="L503" i="4"/>
  <c r="K504" i="4"/>
  <c r="L504" i="4"/>
  <c r="K505" i="4"/>
  <c r="L505" i="4"/>
  <c r="K506" i="4"/>
  <c r="L506" i="4"/>
  <c r="K507" i="4"/>
  <c r="L507" i="4"/>
  <c r="K508" i="4"/>
  <c r="L508" i="4"/>
  <c r="K509" i="4"/>
  <c r="L509" i="4"/>
  <c r="K510" i="4"/>
  <c r="L510" i="4"/>
  <c r="K511" i="4"/>
  <c r="L511" i="4"/>
  <c r="K512" i="4"/>
  <c r="L512" i="4"/>
  <c r="K513" i="4"/>
  <c r="L513" i="4"/>
  <c r="K514" i="4"/>
  <c r="L514" i="4"/>
  <c r="K515" i="4"/>
  <c r="L515" i="4"/>
  <c r="K516" i="4"/>
  <c r="L516" i="4"/>
  <c r="K517" i="4"/>
  <c r="L517" i="4"/>
  <c r="K518" i="4"/>
  <c r="M518" i="4" s="1"/>
  <c r="L518" i="4"/>
  <c r="K519" i="4"/>
  <c r="L519" i="4"/>
  <c r="K520" i="4"/>
  <c r="L520" i="4"/>
  <c r="K521" i="4"/>
  <c r="L521" i="4"/>
  <c r="K522" i="4"/>
  <c r="M522" i="4" s="1"/>
  <c r="L522" i="4"/>
  <c r="K523" i="4"/>
  <c r="L523" i="4"/>
  <c r="K524" i="4"/>
  <c r="M524" i="4" s="1"/>
  <c r="L524" i="4"/>
  <c r="K525" i="4"/>
  <c r="L525" i="4"/>
  <c r="K526" i="4"/>
  <c r="M526" i="4" s="1"/>
  <c r="L526" i="4"/>
  <c r="K527" i="4"/>
  <c r="L527" i="4"/>
  <c r="K528" i="4"/>
  <c r="L528" i="4"/>
  <c r="K529" i="4"/>
  <c r="L529" i="4"/>
  <c r="K530" i="4"/>
  <c r="M530" i="4" s="1"/>
  <c r="L530" i="4"/>
  <c r="K531" i="4"/>
  <c r="L531" i="4"/>
  <c r="K532" i="4"/>
  <c r="L532" i="4"/>
  <c r="K533" i="4"/>
  <c r="M533" i="4" s="1"/>
  <c r="L533" i="4"/>
  <c r="K534" i="4"/>
  <c r="L534" i="4"/>
  <c r="K535" i="4"/>
  <c r="M535" i="4" s="1"/>
  <c r="L535" i="4"/>
  <c r="K536" i="4"/>
  <c r="L536" i="4"/>
  <c r="K537" i="4"/>
  <c r="L537" i="4"/>
  <c r="K538" i="4"/>
  <c r="L538" i="4"/>
  <c r="K539" i="4"/>
  <c r="M539" i="4" s="1"/>
  <c r="L539" i="4"/>
  <c r="K540" i="4"/>
  <c r="M540" i="4" s="1"/>
  <c r="L540" i="4"/>
  <c r="K541" i="4"/>
  <c r="M541" i="4" s="1"/>
  <c r="L541" i="4"/>
  <c r="K542" i="4"/>
  <c r="L542" i="4"/>
  <c r="K543" i="4"/>
  <c r="M543" i="4" s="1"/>
  <c r="L543" i="4"/>
  <c r="K544" i="4"/>
  <c r="M544" i="4" s="1"/>
  <c r="L544" i="4"/>
  <c r="K545" i="4"/>
  <c r="M545" i="4" s="1"/>
  <c r="L545" i="4"/>
  <c r="K546" i="4"/>
  <c r="L546" i="4"/>
  <c r="K547" i="4"/>
  <c r="L547" i="4"/>
  <c r="K548" i="4"/>
  <c r="L548" i="4"/>
  <c r="K549" i="4"/>
  <c r="M549" i="4" s="1"/>
  <c r="L549" i="4"/>
  <c r="K550" i="4"/>
  <c r="M550" i="4" s="1"/>
  <c r="L550" i="4"/>
  <c r="K551" i="4"/>
  <c r="M551" i="4" s="1"/>
  <c r="L551" i="4"/>
  <c r="K552" i="4"/>
  <c r="M552" i="4" s="1"/>
  <c r="L552" i="4"/>
  <c r="K553" i="4"/>
  <c r="M553" i="4" s="1"/>
  <c r="L553" i="4"/>
  <c r="K554" i="4"/>
  <c r="M554" i="4" s="1"/>
  <c r="L554" i="4"/>
  <c r="K555" i="4"/>
  <c r="M555" i="4" s="1"/>
  <c r="L555" i="4"/>
  <c r="K556" i="4"/>
  <c r="M556" i="4" s="1"/>
  <c r="L556" i="4"/>
  <c r="K557" i="4"/>
  <c r="M557" i="4" s="1"/>
  <c r="L557" i="4"/>
  <c r="K558" i="4"/>
  <c r="L558" i="4"/>
  <c r="K560" i="4"/>
  <c r="M560" i="4" s="1"/>
  <c r="L560" i="4"/>
  <c r="K561" i="4"/>
  <c r="L561" i="4"/>
  <c r="K562" i="4"/>
  <c r="M562" i="4" s="1"/>
  <c r="L562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M569" i="4" s="1"/>
  <c r="L569" i="4"/>
  <c r="K570" i="4"/>
  <c r="M570" i="4" s="1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M579" i="4" s="1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M599" i="4" s="1"/>
  <c r="L599" i="4"/>
  <c r="K600" i="4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M609" i="4" s="1"/>
  <c r="L609" i="4"/>
  <c r="K610" i="4"/>
  <c r="L610" i="4"/>
  <c r="K611" i="4"/>
  <c r="M611" i="4" s="1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M619" i="4" s="1"/>
  <c r="P619" i="4" s="1"/>
  <c r="L619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M639" i="4" s="1"/>
  <c r="L639" i="4"/>
  <c r="K640" i="4"/>
  <c r="L640" i="4"/>
  <c r="K641" i="4"/>
  <c r="L641" i="4"/>
  <c r="K642" i="4"/>
  <c r="L642" i="4"/>
  <c r="K643" i="4"/>
  <c r="L643" i="4"/>
  <c r="K644" i="4"/>
  <c r="L644" i="4"/>
  <c r="K645" i="4"/>
  <c r="L645" i="4"/>
  <c r="K646" i="4"/>
  <c r="L646" i="4"/>
  <c r="K647" i="4"/>
  <c r="L647" i="4"/>
  <c r="K648" i="4"/>
  <c r="L648" i="4"/>
  <c r="K649" i="4"/>
  <c r="M649" i="4" s="1"/>
  <c r="L649" i="4"/>
  <c r="K650" i="4"/>
  <c r="M650" i="4" s="1"/>
  <c r="L650" i="4"/>
  <c r="K651" i="4"/>
  <c r="M651" i="4" s="1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L658" i="4"/>
  <c r="K659" i="4"/>
  <c r="L659" i="4"/>
  <c r="K660" i="4"/>
  <c r="M660" i="4" s="1"/>
  <c r="L660" i="4"/>
  <c r="K661" i="4"/>
  <c r="M661" i="4" s="1"/>
  <c r="L661" i="4"/>
  <c r="K662" i="4"/>
  <c r="M662" i="4" s="1"/>
  <c r="L662" i="4"/>
  <c r="K663" i="4"/>
  <c r="M663" i="4" s="1"/>
  <c r="L663" i="4"/>
  <c r="K664" i="4"/>
  <c r="M664" i="4" s="1"/>
  <c r="L664" i="4"/>
  <c r="K665" i="4"/>
  <c r="M665" i="4" s="1"/>
  <c r="L665" i="4"/>
  <c r="K666" i="4"/>
  <c r="M666" i="4" s="1"/>
  <c r="L666" i="4"/>
  <c r="K667" i="4"/>
  <c r="M667" i="4" s="1"/>
  <c r="L667" i="4"/>
  <c r="K668" i="4"/>
  <c r="L668" i="4"/>
  <c r="K669" i="4"/>
  <c r="L669" i="4"/>
  <c r="K670" i="4"/>
  <c r="L670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9" i="4"/>
  <c r="M520" i="4"/>
  <c r="M521" i="4"/>
  <c r="M523" i="4"/>
  <c r="M525" i="4"/>
  <c r="M527" i="4"/>
  <c r="M528" i="4"/>
  <c r="M529" i="4"/>
  <c r="M531" i="4"/>
  <c r="M532" i="4"/>
  <c r="M534" i="4"/>
  <c r="M536" i="4"/>
  <c r="M537" i="4"/>
  <c r="M538" i="4"/>
  <c r="M542" i="4"/>
  <c r="M546" i="4"/>
  <c r="M547" i="4"/>
  <c r="M548" i="4"/>
  <c r="M558" i="4"/>
  <c r="M561" i="4"/>
  <c r="M563" i="4"/>
  <c r="M564" i="4"/>
  <c r="M565" i="4"/>
  <c r="M566" i="4"/>
  <c r="M567" i="4"/>
  <c r="M568" i="4"/>
  <c r="M571" i="4"/>
  <c r="M572" i="4"/>
  <c r="M573" i="4"/>
  <c r="M574" i="4"/>
  <c r="M575" i="4"/>
  <c r="M576" i="4"/>
  <c r="M577" i="4"/>
  <c r="M578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600" i="4"/>
  <c r="M601" i="4"/>
  <c r="M602" i="4"/>
  <c r="M603" i="4"/>
  <c r="M604" i="4"/>
  <c r="M605" i="4"/>
  <c r="M606" i="4"/>
  <c r="M607" i="4"/>
  <c r="M608" i="4"/>
  <c r="M610" i="4"/>
  <c r="M612" i="4"/>
  <c r="M613" i="4"/>
  <c r="M614" i="4"/>
  <c r="M615" i="4"/>
  <c r="M616" i="4"/>
  <c r="M617" i="4"/>
  <c r="M618" i="4"/>
  <c r="M620" i="4"/>
  <c r="M621" i="4"/>
  <c r="M622" i="4"/>
  <c r="M623" i="4"/>
  <c r="M624" i="4"/>
  <c r="M625" i="4"/>
  <c r="M626" i="4"/>
  <c r="M627" i="4"/>
  <c r="M628" i="4"/>
  <c r="M630" i="4"/>
  <c r="M631" i="4"/>
  <c r="M632" i="4"/>
  <c r="M633" i="4"/>
  <c r="M634" i="4"/>
  <c r="M635" i="4"/>
  <c r="M636" i="4"/>
  <c r="M637" i="4"/>
  <c r="M638" i="4"/>
  <c r="M640" i="4"/>
  <c r="M641" i="4"/>
  <c r="M642" i="4"/>
  <c r="M643" i="4"/>
  <c r="M644" i="4"/>
  <c r="M645" i="4"/>
  <c r="M646" i="4"/>
  <c r="M647" i="4"/>
  <c r="M648" i="4"/>
  <c r="M652" i="4"/>
  <c r="M653" i="4"/>
  <c r="M654" i="4"/>
  <c r="M655" i="4"/>
  <c r="M656" i="4"/>
  <c r="M657" i="4"/>
  <c r="M658" i="4"/>
  <c r="M659" i="4"/>
  <c r="M668" i="4"/>
  <c r="M669" i="4"/>
  <c r="M670" i="4"/>
  <c r="M144" i="4" l="1"/>
  <c r="P660" i="4"/>
  <c r="P639" i="4"/>
  <c r="P629" i="4"/>
  <c r="N408" i="4" l="1"/>
  <c r="N481" i="4"/>
  <c r="AB671" i="4" l="1"/>
  <c r="W671" i="4"/>
  <c r="U671" i="4"/>
  <c r="S671" i="4"/>
  <c r="R671" i="4"/>
  <c r="Q671" i="4"/>
  <c r="O671" i="4"/>
  <c r="N671" i="4"/>
  <c r="I671" i="4"/>
  <c r="H671" i="4"/>
  <c r="AA539" i="4"/>
  <c r="Z539" i="4"/>
  <c r="AA519" i="4"/>
  <c r="Z519" i="4"/>
  <c r="AA495" i="4"/>
  <c r="Z495" i="4"/>
  <c r="AA481" i="4"/>
  <c r="Z481" i="4"/>
  <c r="AA455" i="4"/>
  <c r="Z455" i="4"/>
  <c r="AA433" i="4"/>
  <c r="Z433" i="4"/>
  <c r="AA408" i="4"/>
  <c r="Z408" i="4"/>
  <c r="X386" i="4"/>
  <c r="X671" i="4" s="1"/>
  <c r="V386" i="4"/>
  <c r="V671" i="4" s="1"/>
  <c r="T386" i="4"/>
  <c r="T671" i="4" s="1"/>
  <c r="AA373" i="4"/>
  <c r="Z373" i="4"/>
  <c r="AA330" i="4"/>
  <c r="Z330" i="4"/>
  <c r="AA312" i="4"/>
  <c r="Z312" i="4"/>
  <c r="AA293" i="4"/>
  <c r="Z293" i="4"/>
  <c r="AA273" i="4"/>
  <c r="Z273" i="4"/>
  <c r="AA253" i="4"/>
  <c r="Z253" i="4"/>
  <c r="AA233" i="4"/>
  <c r="Z233" i="4"/>
  <c r="AA214" i="4"/>
  <c r="Z214" i="4"/>
  <c r="AA193" i="4"/>
  <c r="Z193" i="4"/>
  <c r="AA173" i="4"/>
  <c r="Z173" i="4"/>
  <c r="AA151" i="4"/>
  <c r="Z151" i="4"/>
  <c r="AA131" i="4"/>
  <c r="Z131" i="4"/>
  <c r="AA112" i="4"/>
  <c r="Z112" i="4"/>
  <c r="AA91" i="4"/>
  <c r="Z91" i="4"/>
  <c r="AA71" i="4"/>
  <c r="Z71" i="4"/>
  <c r="AA51" i="4"/>
  <c r="Z51" i="4"/>
  <c r="AA31" i="4"/>
  <c r="Z31" i="4"/>
  <c r="AA11" i="4"/>
  <c r="Z11" i="4"/>
  <c r="L11" i="4"/>
  <c r="K11" i="4"/>
  <c r="L10" i="4"/>
  <c r="K10" i="4"/>
  <c r="Z386" i="4" l="1"/>
  <c r="Z671" i="4" s="1"/>
  <c r="M10" i="4"/>
  <c r="P579" i="4"/>
  <c r="AC579" i="4" s="1"/>
  <c r="P599" i="4"/>
  <c r="AC599" i="4" s="1"/>
  <c r="P495" i="4"/>
  <c r="Y495" i="4" s="1"/>
  <c r="AC495" i="4" s="1"/>
  <c r="P569" i="4"/>
  <c r="AC569" i="4" s="1"/>
  <c r="P609" i="4"/>
  <c r="AC609" i="4" s="1"/>
  <c r="M11" i="4"/>
  <c r="P11" i="4" s="1"/>
  <c r="P560" i="4"/>
  <c r="AC560" i="4" s="1"/>
  <c r="P433" i="4"/>
  <c r="AA386" i="4"/>
  <c r="P253" i="4" l="1"/>
  <c r="Y253" i="4" s="1"/>
  <c r="AC253" i="4" s="1"/>
  <c r="P273" i="4"/>
  <c r="P31" i="4"/>
  <c r="Y31" i="4" s="1"/>
  <c r="AC31" i="4" s="1"/>
  <c r="P330" i="4"/>
  <c r="Y330" i="4" s="1"/>
  <c r="AC330" i="4" s="1"/>
  <c r="Y273" i="4"/>
  <c r="AC273" i="4" s="1"/>
  <c r="P131" i="4"/>
  <c r="Y131" i="4" s="1"/>
  <c r="AC131" i="4" s="1"/>
  <c r="P373" i="4"/>
  <c r="Y373" i="4" s="1"/>
  <c r="AC373" i="4" s="1"/>
  <c r="P539" i="4"/>
  <c r="Y539" i="4" s="1"/>
  <c r="AC539" i="4" s="1"/>
  <c r="P51" i="4"/>
  <c r="Y51" i="4" s="1"/>
  <c r="AC51" i="4" s="1"/>
  <c r="P408" i="4"/>
  <c r="Y408" i="4" s="1"/>
  <c r="AC408" i="4" s="1"/>
  <c r="P386" i="4"/>
  <c r="Y386" i="4" s="1"/>
  <c r="AC386" i="4" s="1"/>
  <c r="P214" i="4"/>
  <c r="Y214" i="4" s="1"/>
  <c r="AC214" i="4" s="1"/>
  <c r="P91" i="4"/>
  <c r="Y91" i="4" s="1"/>
  <c r="AC91" i="4" s="1"/>
  <c r="P350" i="4"/>
  <c r="Y350" i="4" s="1"/>
  <c r="AC350" i="4" s="1"/>
  <c r="P312" i="4"/>
  <c r="Y312" i="4" s="1"/>
  <c r="AC312" i="4" s="1"/>
  <c r="P455" i="4"/>
  <c r="Y455" i="4" s="1"/>
  <c r="AC455" i="4" s="1"/>
  <c r="P233" i="4"/>
  <c r="Y233" i="4" s="1"/>
  <c r="AC233" i="4" s="1"/>
  <c r="P151" i="4"/>
  <c r="Y151" i="4" s="1"/>
  <c r="AC151" i="4" s="1"/>
  <c r="P71" i="4"/>
  <c r="Y71" i="4" s="1"/>
  <c r="AC71" i="4" s="1"/>
  <c r="P112" i="4"/>
  <c r="Y112" i="4" s="1"/>
  <c r="AC112" i="4" s="1"/>
  <c r="P293" i="4"/>
  <c r="Y293" i="4" s="1"/>
  <c r="AC293" i="4" s="1"/>
  <c r="P193" i="4"/>
  <c r="Y193" i="4" s="1"/>
  <c r="AC193" i="4" s="1"/>
  <c r="P173" i="4"/>
  <c r="Y173" i="4" s="1"/>
  <c r="AC173" i="4" s="1"/>
  <c r="P519" i="4"/>
  <c r="Y519" i="4" s="1"/>
  <c r="AC519" i="4" s="1"/>
  <c r="Y433" i="4"/>
  <c r="AC433" i="4" s="1"/>
  <c r="P481" i="4"/>
  <c r="Y481" i="4" s="1"/>
  <c r="AC481" i="4" s="1"/>
  <c r="M671" i="4"/>
  <c r="AA671" i="4"/>
  <c r="Y11" i="4"/>
  <c r="P671" i="4" l="1"/>
  <c r="Y671" i="4"/>
  <c r="AC11" i="4"/>
  <c r="AC671" i="4" s="1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E61" i="2" s="1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23" i="2" s="1"/>
  <c r="S23" i="2" s="1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T32" i="2" l="1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sharedStrings.xml><?xml version="1.0" encoding="utf-8"?>
<sst xmlns="http://schemas.openxmlformats.org/spreadsheetml/2006/main" count="1216" uniqueCount="536">
  <si>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</si>
  <si>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</si>
  <si>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</si>
  <si>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</si>
  <si>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</si>
  <si>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</si>
  <si>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</si>
  <si>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</si>
  <si>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</si>
  <si>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</si>
  <si>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</si>
  <si>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</si>
  <si>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</si>
  <si>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</si>
  <si>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</si>
  <si>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</si>
  <si>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</si>
  <si>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</si>
  <si>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</si>
  <si>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</si>
  <si>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</si>
  <si>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</si>
  <si>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</si>
  <si>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</si>
  <si>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</si>
  <si>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</si>
  <si>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</si>
  <si>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</si>
  <si>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</si>
  <si>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</si>
  <si>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</si>
  <si>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</si>
  <si>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</si>
  <si>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</si>
  <si>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</si>
  <si>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</si>
  <si>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</si>
  <si>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</si>
  <si>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</si>
  <si>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</si>
  <si>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</si>
  <si>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</si>
  <si>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</si>
  <si>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</si>
  <si>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</si>
  <si>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</si>
  <si>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</si>
  <si>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</si>
  <si>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</si>
  <si>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</si>
  <si>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</si>
  <si>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</si>
  <si>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</si>
  <si>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</si>
  <si>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</si>
  <si>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</si>
  <si>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</si>
  <si>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</si>
  <si>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</si>
  <si>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</si>
  <si>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</si>
  <si>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</si>
  <si>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</si>
  <si>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</si>
  <si>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</si>
  <si>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</si>
  <si>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</si>
  <si>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</si>
  <si>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</si>
  <si>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</si>
  <si>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</si>
  <si>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</si>
  <si>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</si>
  <si>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</si>
  <si>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</si>
  <si>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</si>
  <si>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</si>
  <si>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</si>
  <si>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</si>
  <si>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</si>
  <si>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</si>
  <si>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</si>
  <si>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</si>
  <si>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</si>
  <si>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</si>
  <si>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</si>
  <si>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</si>
  <si>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</si>
  <si>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</si>
  <si>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</si>
  <si>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</si>
  <si>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</si>
  <si>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</si>
  <si>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</si>
  <si>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</si>
  <si>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</si>
  <si>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</si>
  <si>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</si>
  <si>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</si>
  <si>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</si>
  <si>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</si>
  <si>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</si>
  <si>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</si>
  <si>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</si>
  <si>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</si>
  <si>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</si>
  <si>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</si>
  <si>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</si>
  <si>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</si>
  <si>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</si>
  <si>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</si>
  <si>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</si>
  <si>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</si>
  <si>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</si>
  <si>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</si>
  <si>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</si>
  <si>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</si>
  <si>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</si>
  <si>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</si>
  <si>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</si>
  <si>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</si>
  <si>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</si>
  <si>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</si>
  <si>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</si>
  <si>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</si>
  <si>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</si>
  <si>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</si>
  <si>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</si>
  <si>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</si>
  <si>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</si>
  <si>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</si>
  <si>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</si>
  <si>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</si>
  <si>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</si>
  <si>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</si>
  <si>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</si>
  <si>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</si>
  <si>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</si>
  <si>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</si>
  <si>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</si>
  <si>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</si>
  <si>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</si>
  <si>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</si>
  <si>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</si>
  <si>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</si>
  <si>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</si>
  <si>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</si>
  <si>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</si>
  <si>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</si>
  <si>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</si>
  <si>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</si>
  <si>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</si>
  <si>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</si>
  <si>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</si>
  <si>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</si>
  <si>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</si>
  <si>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</si>
  <si>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</si>
  <si>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</si>
  <si>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</si>
  <si>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</si>
  <si>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</si>
  <si>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</si>
  <si>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</si>
  <si>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</si>
  <si>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</si>
  <si>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</si>
  <si>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</si>
  <si>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</si>
  <si>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</si>
  <si>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</si>
  <si>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</si>
  <si>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</si>
  <si>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</si>
  <si>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</si>
  <si>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</si>
  <si>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</si>
  <si>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</si>
  <si>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</si>
  <si>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</si>
  <si>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</si>
  <si>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</si>
  <si>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</si>
  <si>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</si>
  <si>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</si>
  <si>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</si>
  <si>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</si>
  <si>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</si>
  <si>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</si>
  <si>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</si>
  <si>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</si>
  <si>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</si>
  <si>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</si>
  <si>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</si>
  <si>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</si>
  <si>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</si>
  <si>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</si>
  <si>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</si>
  <si>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</si>
  <si>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</si>
  <si>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</si>
  <si>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</si>
  <si>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</si>
  <si>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</si>
  <si>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</si>
  <si>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</si>
  <si>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</si>
  <si>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</si>
  <si>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</si>
  <si>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</si>
  <si>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</si>
  <si>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</si>
  <si>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</si>
  <si>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</si>
  <si>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</si>
  <si>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</si>
  <si>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</si>
  <si>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</si>
  <si>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</si>
  <si>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</si>
  <si>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</si>
  <si>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</si>
  <si>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</si>
  <si>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</si>
  <si>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</si>
  <si>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</si>
  <si>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</si>
  <si>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</si>
  <si>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</si>
  <si>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</si>
  <si>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</si>
  <si>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</si>
  <si>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</si>
  <si>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</si>
  <si>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</si>
  <si>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</si>
  <si>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</si>
  <si>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</si>
  <si>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</si>
  <si>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</si>
  <si>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</si>
  <si>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</si>
  <si>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</si>
  <si>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</si>
  <si>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</si>
  <si>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</si>
  <si>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</si>
  <si>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</si>
  <si>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</si>
  <si>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</si>
  <si>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</si>
  <si>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</si>
  <si>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</si>
  <si>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</si>
  <si>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</si>
  <si>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</si>
  <si>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</si>
  <si>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</si>
  <si>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</si>
  <si>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</si>
  <si>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</si>
  <si>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</si>
  <si>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</si>
  <si>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</si>
  <si>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</si>
  <si>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</si>
  <si>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</si>
  <si>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</si>
  <si>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</si>
  <si>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</si>
  <si>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</si>
  <si>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</si>
  <si>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</si>
  <si>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</si>
  <si>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</si>
  <si>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</si>
  <si>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</si>
  <si>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</si>
  <si>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</si>
  <si>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</si>
  <si>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</si>
  <si>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</si>
  <si>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</si>
  <si>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</si>
  <si>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</si>
  <si>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</si>
  <si>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</si>
  <si>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</si>
  <si>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</si>
  <si>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</si>
  <si>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</si>
  <si>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</si>
  <si>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</si>
  <si>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</si>
  <si>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</si>
  <si>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</si>
  <si>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</si>
  <si>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</si>
  <si>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</si>
  <si>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</si>
  <si>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</si>
  <si>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</si>
  <si>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</si>
  <si>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</si>
  <si>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</si>
  <si>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</si>
  <si>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</si>
  <si>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</si>
  <si>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</si>
  <si>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</si>
  <si>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</si>
  <si>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</si>
  <si>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</si>
  <si>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</si>
  <si>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</si>
  <si>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</si>
  <si>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</si>
  <si>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</si>
  <si>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</si>
  <si>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</si>
  <si>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</si>
  <si>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</si>
  <si>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</si>
  <si>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</si>
  <si>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</si>
  <si>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</si>
  <si>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</si>
  <si>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</si>
  <si>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</si>
  <si>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</si>
  <si>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</si>
  <si>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</si>
  <si>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</si>
  <si>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</si>
  <si>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</si>
  <si>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</si>
  <si>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</si>
  <si>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</si>
  <si>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</si>
  <si>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</si>
  <si>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16CD-TP1(N1)</t>
  </si>
  <si>
    <t>16CD-TP1(N2)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</si>
  <si>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</si>
  <si>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</si>
  <si>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</si>
  <si>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</si>
  <si>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</si>
  <si>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</si>
  <si>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</si>
  <si>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</si>
  <si>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</si>
  <si>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</si>
  <si>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</si>
  <si>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</si>
  <si>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</si>
  <si>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</si>
  <si>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TG 1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</si>
  <si>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</si>
  <si>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</si>
  <si>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</si>
  <si>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</si>
  <si>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</si>
  <si>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</si>
  <si>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</si>
  <si>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</si>
  <si>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</si>
  <si>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</si>
  <si>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</si>
  <si>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</si>
  <si>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</si>
  <si>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</si>
  <si>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</si>
  <si>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</si>
  <si>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</si>
  <si>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</si>
  <si>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</si>
  <si>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</si>
  <si>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</si>
  <si>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</si>
  <si>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</si>
  <si>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</si>
  <si>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</si>
  <si>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</si>
  <si>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</si>
  <si>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</si>
  <si>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</si>
  <si>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</si>
  <si>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</si>
  <si>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</si>
  <si>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</si>
  <si>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</si>
  <si>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</si>
  <si>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</si>
  <si>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</si>
  <si>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</si>
  <si>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</si>
  <si>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</si>
  <si>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</si>
  <si>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</si>
  <si>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</si>
  <si>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</si>
  <si>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</si>
  <si>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</si>
  <si>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</si>
  <si>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17C1-TH1</t>
  </si>
  <si>
    <t>CĐ16</t>
  </si>
  <si>
    <t>Lập trình PHP</t>
  </si>
  <si>
    <t>CĐ17</t>
  </si>
  <si>
    <t>CĐ18</t>
  </si>
  <si>
    <t>18C1-LTM</t>
  </si>
  <si>
    <t>XML</t>
  </si>
  <si>
    <t xml:space="preserve">Đồ án 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</si>
  <si>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</si>
  <si>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</si>
  <si>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</si>
  <si>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</si>
  <si>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</si>
  <si>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</si>
  <si>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</si>
  <si>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</si>
  <si>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</si>
  <si>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</si>
  <si>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</si>
  <si>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</si>
  <si>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</si>
  <si>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</si>
  <si>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</si>
  <si>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</si>
  <si>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</si>
  <si>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</si>
  <si>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</si>
  <si>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</si>
  <si>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</si>
  <si>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</si>
  <si>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</si>
  <si>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</si>
  <si>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</si>
  <si>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</si>
  <si>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</si>
  <si>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</si>
  <si>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</si>
  <si>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</si>
  <si>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</si>
  <si>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</si>
  <si>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</si>
  <si>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</si>
  <si>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</si>
  <si>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</si>
  <si>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</si>
  <si>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</si>
  <si>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</si>
  <si>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</si>
  <si>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</si>
  <si>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</si>
  <si>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</si>
  <si>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</si>
  <si>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</si>
  <si>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</si>
  <si>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</si>
  <si>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</si>
  <si>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</si>
  <si>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</si>
  <si>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</si>
  <si>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</si>
  <si>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</si>
  <si>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</si>
  <si>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</si>
  <si>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</si>
  <si>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</si>
  <si>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</si>
  <si>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</si>
  <si>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</si>
  <si>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</si>
  <si>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</si>
  <si>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</si>
  <si>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</si>
  <si>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</si>
  <si>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</si>
  <si>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</si>
  <si>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</si>
  <si>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</si>
  <si>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</si>
  <si>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</si>
  <si>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</si>
  <si>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</si>
  <si>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</si>
  <si>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</si>
  <si>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</si>
  <si>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</si>
  <si>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</si>
  <si>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</si>
  <si>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</si>
  <si>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</si>
  <si>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</si>
  <si>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</si>
  <si>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</si>
  <si>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</si>
  <si>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</si>
  <si>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</si>
  <si>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</si>
  <si>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</si>
  <si>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</si>
  <si>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</si>
  <si>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</si>
  <si>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</si>
  <si>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</si>
  <si>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</si>
  <si>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</si>
  <si>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</si>
  <si>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</si>
  <si>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</si>
  <si>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Đồ  án lập trình web-N1</t>
  </si>
  <si>
    <t>Đồ  án lập trình web-N2</t>
  </si>
  <si>
    <t>Lập trình PHP 1-N1</t>
  </si>
  <si>
    <t>Lập trình PHP 1-N2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</si>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</sst>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3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0" fillId="0" borderId="1"/>
    <xf numFmtId="0" fontId="28" fillId="0" borderId="1"/>
    <xf numFmtId="0" fontId="28" fillId="0" borderId="1"/>
  </cellStyleXfs>
  <cellXfs count="385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6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2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1" fillId="4" borderId="3" xfId="0" applyNumberFormat="1" applyFont="1" applyFill="1" applyBorder="1" applyAlignment="1">
      <alignment horizontal="center" vertical="center"/>
    </xf>
    <xf numFmtId="1" fontId="31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0" fillId="2" borderId="3" xfId="0" applyNumberFormat="1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left" vertical="center" wrapText="1"/>
    </xf>
    <xf numFmtId="0" fontId="36" fillId="0" borderId="6" xfId="0" applyFont="1" applyBorder="1" applyAlignment="1">
      <alignment horizontal="left" vertical="center" wrapText="1"/>
    </xf>
    <xf numFmtId="0" fontId="38" fillId="0" borderId="22" xfId="0" quotePrefix="1" applyFont="1" applyBorder="1" applyAlignment="1" applyProtection="1">
      <alignment horizontal="center" vertical="center"/>
      <protection locked="0" hidden="1"/>
    </xf>
    <xf numFmtId="0" fontId="32" fillId="0" borderId="23" xfId="0" applyFont="1" applyBorder="1" applyAlignment="1" applyProtection="1">
      <alignment horizontal="left" vertical="center"/>
      <protection locked="0"/>
    </xf>
    <xf numFmtId="0" fontId="39" fillId="0" borderId="23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164" fontId="32" fillId="0" borderId="22" xfId="0" applyNumberFormat="1" applyFont="1" applyFill="1" applyBorder="1" applyAlignment="1" applyProtection="1">
      <alignment horizontal="center" vertical="center"/>
      <protection locked="0"/>
    </xf>
    <xf numFmtId="164" fontId="32" fillId="7" borderId="24" xfId="0" applyNumberFormat="1" applyFont="1" applyFill="1" applyBorder="1" applyAlignment="1" applyProtection="1">
      <alignment vertical="center"/>
      <protection locked="0"/>
    </xf>
    <xf numFmtId="0" fontId="32" fillId="0" borderId="5" xfId="0" applyFont="1" applyBorder="1" applyAlignment="1"/>
    <xf numFmtId="0" fontId="41" fillId="0" borderId="8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2" fillId="0" borderId="11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1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1" fillId="0" borderId="3" xfId="0" applyFont="1" applyBorder="1" applyAlignment="1">
      <alignment horizontal="left" vertical="center"/>
    </xf>
    <xf numFmtId="165" fontId="33" fillId="0" borderId="3" xfId="0" applyNumberFormat="1" applyFont="1" applyBorder="1" applyAlignment="1">
      <alignment horizontal="center" vertical="center" wrapText="1"/>
    </xf>
    <xf numFmtId="1" fontId="33" fillId="0" borderId="3" xfId="0" applyNumberFormat="1" applyFont="1" applyBorder="1" applyAlignment="1">
      <alignment horizontal="center" vertical="center" wrapText="1"/>
    </xf>
    <xf numFmtId="164" fontId="32" fillId="0" borderId="8" xfId="0" applyNumberFormat="1" applyFont="1" applyBorder="1" applyAlignment="1">
      <alignment horizontal="center" vertical="center"/>
    </xf>
    <xf numFmtId="164" fontId="32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9" borderId="8" xfId="0" applyFont="1" applyFill="1" applyBorder="1" applyAlignment="1">
      <alignment horizontal="left" vertical="center"/>
    </xf>
    <xf numFmtId="0" fontId="12" fillId="9" borderId="8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165" fontId="13" fillId="9" borderId="8" xfId="0" applyNumberFormat="1" applyFont="1" applyFill="1" applyBorder="1" applyAlignment="1">
      <alignment horizontal="center" vertical="center" wrapText="1"/>
    </xf>
    <xf numFmtId="1" fontId="13" fillId="9" borderId="8" xfId="0" applyNumberFormat="1" applyFont="1" applyFill="1" applyBorder="1" applyAlignment="1">
      <alignment horizontal="center" vertical="center" wrapText="1"/>
    </xf>
    <xf numFmtId="165" fontId="13" fillId="10" borderId="19" xfId="0" applyNumberFormat="1" applyFont="1" applyFill="1" applyBorder="1" applyAlignment="1">
      <alignment horizontal="center" vertical="center" wrapText="1"/>
    </xf>
    <xf numFmtId="0" fontId="27" fillId="9" borderId="3" xfId="0" applyFont="1" applyFill="1" applyBorder="1" applyAlignment="1">
      <alignment horizontal="center" vertical="center"/>
    </xf>
    <xf numFmtId="165" fontId="31" fillId="11" borderId="3" xfId="0" applyNumberFormat="1" applyFont="1" applyFill="1" applyBorder="1" applyAlignment="1">
      <alignment horizontal="center" vertical="center"/>
    </xf>
    <xf numFmtId="1" fontId="31" fillId="11" borderId="3" xfId="0" applyNumberFormat="1" applyFont="1" applyFill="1" applyBorder="1" applyAlignment="1">
      <alignment horizontal="center" vertical="center"/>
    </xf>
    <xf numFmtId="165" fontId="13" fillId="9" borderId="3" xfId="0" applyNumberFormat="1" applyFont="1" applyFill="1" applyBorder="1" applyAlignment="1">
      <alignment horizontal="center" vertical="center" wrapText="1"/>
    </xf>
    <xf numFmtId="1" fontId="13" fillId="9" borderId="3" xfId="0" applyNumberFormat="1" applyFont="1" applyFill="1" applyBorder="1" applyAlignment="1">
      <alignment horizontal="center" vertical="center" wrapText="1"/>
    </xf>
    <xf numFmtId="0" fontId="31" fillId="9" borderId="3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left" vertical="center"/>
    </xf>
    <xf numFmtId="0" fontId="26" fillId="9" borderId="15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165" fontId="24" fillId="9" borderId="3" xfId="0" applyNumberFormat="1" applyFont="1" applyFill="1" applyBorder="1" applyAlignment="1">
      <alignment horizontal="center" vertical="center"/>
    </xf>
    <xf numFmtId="1" fontId="24" fillId="9" borderId="3" xfId="0" applyNumberFormat="1" applyFont="1" applyFill="1" applyBorder="1" applyAlignment="1">
      <alignment horizontal="center" vertical="center"/>
    </xf>
    <xf numFmtId="165" fontId="24" fillId="1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6" fillId="0" borderId="23" xfId="0" applyFont="1" applyBorder="1" applyAlignment="1" applyProtection="1">
      <alignment horizontal="center" vertical="center"/>
      <protection locked="0"/>
    </xf>
    <xf numFmtId="0" fontId="42" fillId="0" borderId="3" xfId="0" applyFont="1" applyBorder="1" applyAlignment="1">
      <alignment horizontal="center" vertical="center"/>
    </xf>
    <xf numFmtId="165" fontId="14" fillId="4" borderId="3" xfId="0" applyNumberFormat="1" applyFont="1" applyFill="1" applyBorder="1" applyAlignment="1">
      <alignment horizontal="center" vertical="center" wrapText="1"/>
    </xf>
    <xf numFmtId="1" fontId="14" fillId="4" borderId="3" xfId="0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1" borderId="3" xfId="0" applyNumberFormat="1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/>
    </xf>
    <xf numFmtId="165" fontId="12" fillId="10" borderId="19" xfId="0" applyNumberFormat="1" applyFont="1" applyFill="1" applyBorder="1" applyAlignment="1">
      <alignment horizontal="center" vertical="center" wrapText="1"/>
    </xf>
    <xf numFmtId="0" fontId="12" fillId="12" borderId="8" xfId="0" applyFont="1" applyFill="1" applyBorder="1" applyAlignment="1">
      <alignment horizontal="left" vertical="center"/>
    </xf>
    <xf numFmtId="0" fontId="12" fillId="12" borderId="8" xfId="0" applyFont="1" applyFill="1" applyBorder="1" applyAlignment="1">
      <alignment horizontal="center" vertical="center" wrapText="1"/>
    </xf>
    <xf numFmtId="0" fontId="26" fillId="12" borderId="15" xfId="0" applyFont="1" applyFill="1" applyBorder="1" applyAlignment="1">
      <alignment horizontal="center" vertical="center"/>
    </xf>
    <xf numFmtId="165" fontId="13" fillId="12" borderId="3" xfId="0" applyNumberFormat="1" applyFont="1" applyFill="1" applyBorder="1" applyAlignment="1">
      <alignment horizontal="center" vertical="center" wrapText="1"/>
    </xf>
    <xf numFmtId="1" fontId="13" fillId="12" borderId="3" xfId="0" applyNumberFormat="1" applyFont="1" applyFill="1" applyBorder="1" applyAlignment="1">
      <alignment horizontal="center" vertical="center" wrapText="1"/>
    </xf>
    <xf numFmtId="165" fontId="13" fillId="13" borderId="19" xfId="0" applyNumberFormat="1" applyFont="1" applyFill="1" applyBorder="1" applyAlignment="1">
      <alignment horizontal="center" vertical="center" wrapText="1"/>
    </xf>
    <xf numFmtId="0" fontId="24" fillId="12" borderId="15" xfId="0" applyFont="1" applyFill="1" applyBorder="1" applyAlignment="1">
      <alignment horizontal="center" vertical="center"/>
    </xf>
    <xf numFmtId="165" fontId="24" fillId="12" borderId="3" xfId="0" applyNumberFormat="1" applyFont="1" applyFill="1" applyBorder="1" applyAlignment="1">
      <alignment horizontal="center" vertical="center"/>
    </xf>
    <xf numFmtId="1" fontId="24" fillId="12" borderId="3" xfId="0" applyNumberFormat="1" applyFont="1" applyFill="1" applyBorder="1" applyAlignment="1">
      <alignment horizontal="center" vertical="center"/>
    </xf>
    <xf numFmtId="165" fontId="24" fillId="13" borderId="14" xfId="0" applyNumberFormat="1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left" vertical="center"/>
    </xf>
    <xf numFmtId="0" fontId="29" fillId="12" borderId="3" xfId="0" applyFont="1" applyFill="1" applyBorder="1" applyAlignment="1">
      <alignment horizontal="center" vertical="center"/>
    </xf>
    <xf numFmtId="0" fontId="28" fillId="0" borderId="0" xfId="0" applyFont="1" applyAlignment="1"/>
    <xf numFmtId="0" fontId="12" fillId="14" borderId="3" xfId="0" applyFont="1" applyFill="1" applyBorder="1" applyAlignment="1">
      <alignment horizontal="left" vertical="center"/>
    </xf>
    <xf numFmtId="0" fontId="13" fillId="14" borderId="16" xfId="0" applyFont="1" applyFill="1" applyBorder="1" applyAlignment="1">
      <alignment horizontal="center" vertical="center"/>
    </xf>
    <xf numFmtId="164" fontId="13" fillId="14" borderId="15" xfId="0" applyNumberFormat="1" applyFont="1" applyFill="1" applyBorder="1" applyAlignment="1">
      <alignment horizontal="center" vertical="center"/>
    </xf>
    <xf numFmtId="165" fontId="12" fillId="15" borderId="19" xfId="0" applyNumberFormat="1" applyFont="1" applyFill="1" applyBorder="1" applyAlignment="1">
      <alignment horizontal="center" vertical="center" wrapText="1"/>
    </xf>
    <xf numFmtId="0" fontId="12" fillId="14" borderId="8" xfId="0" applyFont="1" applyFill="1" applyBorder="1" applyAlignment="1">
      <alignment horizontal="left" vertical="center"/>
    </xf>
    <xf numFmtId="0" fontId="12" fillId="14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6" borderId="15" xfId="0" applyNumberFormat="1" applyFont="1" applyFill="1" applyBorder="1" applyAlignment="1">
      <alignment horizontal="center" vertical="center" wrapText="1"/>
    </xf>
    <xf numFmtId="164" fontId="13" fillId="16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1" fillId="0" borderId="18" xfId="0" applyFont="1" applyBorder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/>
    </xf>
    <xf numFmtId="164" fontId="32" fillId="8" borderId="25" xfId="0" applyNumberFormat="1" applyFont="1" applyFill="1" applyBorder="1" applyAlignment="1" applyProtection="1">
      <alignment horizontal="center" vertical="center"/>
      <protection locked="0"/>
    </xf>
    <xf numFmtId="164" fontId="32" fillId="8" borderId="26" xfId="0" applyNumberFormat="1" applyFont="1" applyFill="1" applyBorder="1" applyAlignment="1" applyProtection="1">
      <alignment horizontal="center" vertical="center"/>
      <protection locked="0"/>
    </xf>
    <xf numFmtId="164" fontId="14" fillId="4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2" fillId="4" borderId="4" xfId="0" applyNumberFormat="1" applyFont="1" applyFill="1" applyBorder="1" applyAlignment="1">
      <alignment horizontal="center" vertical="center"/>
    </xf>
    <xf numFmtId="164" fontId="32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4" fillId="4" borderId="16" xfId="0" applyNumberFormat="1" applyFont="1" applyFill="1" applyBorder="1" applyAlignment="1">
      <alignment horizontal="center" vertical="center"/>
    </xf>
    <xf numFmtId="164" fontId="32" fillId="7" borderId="25" xfId="0" applyNumberFormat="1" applyFont="1" applyFill="1" applyBorder="1" applyAlignment="1" applyProtection="1">
      <alignment horizontal="center" vertical="center"/>
      <protection locked="0"/>
    </xf>
    <xf numFmtId="164" fontId="32" fillId="7" borderId="26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6" fillId="2" borderId="20" xfId="0" applyNumberFormat="1" applyFont="1" applyFill="1" applyBorder="1" applyAlignment="1">
      <alignment horizontal="center" vertical="center" wrapText="1"/>
    </xf>
    <xf numFmtId="0" fontId="32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2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4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35" fillId="0" borderId="10" xfId="0" applyFont="1" applyBorder="1"/>
    <xf numFmtId="0" fontId="35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24" fillId="4" borderId="18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3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4" fillId="0" borderId="12" xfId="0" applyNumberFormat="1" applyFont="1" applyBorder="1" applyAlignment="1">
      <alignment horizontal="center" vertical="center"/>
    </xf>
    <xf numFmtId="164" fontId="15" fillId="4" borderId="12" xfId="0" applyNumberFormat="1" applyFont="1" applyFill="1" applyBorder="1" applyAlignment="1">
      <alignment horizontal="center" vertical="center"/>
    </xf>
    <xf numFmtId="164" fontId="15" fillId="4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4" borderId="12" xfId="0" applyNumberFormat="1" applyFont="1" applyFill="1" applyBorder="1" applyAlignment="1">
      <alignment horizontal="center" vertical="center"/>
    </xf>
    <xf numFmtId="0" fontId="32" fillId="0" borderId="11" xfId="0" applyFont="1" applyBorder="1" applyAlignment="1"/>
    <xf numFmtId="164" fontId="13" fillId="0" borderId="12" xfId="0" applyNumberFormat="1" applyFont="1" applyBorder="1" applyAlignment="1">
      <alignment horizontal="center"/>
    </xf>
    <xf numFmtId="164" fontId="34" fillId="4" borderId="18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74537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84" t="s">
        <v>1</v>
      </c>
      <c r="B2" s="283"/>
      <c r="C2" s="283"/>
      <c r="D2" s="283"/>
      <c r="E2" s="283"/>
      <c r="F2" s="2"/>
      <c r="G2" s="2"/>
      <c r="H2" s="2"/>
      <c r="I2" s="2"/>
      <c r="J2" s="2"/>
      <c r="K2" s="286" t="s">
        <v>2</v>
      </c>
      <c r="L2" s="283"/>
      <c r="M2" s="283"/>
      <c r="N2" s="283"/>
      <c r="O2" s="283"/>
      <c r="P2" s="283"/>
      <c r="Q2" s="28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82" t="s">
        <v>3</v>
      </c>
      <c r="B3" s="283"/>
      <c r="C3" s="283"/>
      <c r="D3" s="283"/>
      <c r="E3" s="283"/>
      <c r="F3" s="5"/>
      <c r="G3" s="2"/>
      <c r="H3" s="2"/>
      <c r="I3" s="2"/>
      <c r="J3" s="2"/>
      <c r="K3" s="285" t="s">
        <v>4</v>
      </c>
      <c r="L3" s="283"/>
      <c r="M3" s="283"/>
      <c r="N3" s="283"/>
      <c r="O3" s="283"/>
      <c r="P3" s="283"/>
      <c r="Q3" s="28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94" t="s">
        <v>5</v>
      </c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296" t="s">
        <v>143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  <c r="R5" s="296"/>
      <c r="S5" s="296"/>
      <c r="T5" s="296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2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309" t="s">
        <v>6</v>
      </c>
      <c r="B7" s="306" t="s">
        <v>7</v>
      </c>
      <c r="C7" s="301"/>
      <c r="D7" s="291" t="s">
        <v>8</v>
      </c>
      <c r="E7" s="292"/>
      <c r="F7" s="292"/>
      <c r="G7" s="292"/>
      <c r="H7" s="292"/>
      <c r="I7" s="293"/>
      <c r="J7" s="287" t="s">
        <v>9</v>
      </c>
      <c r="K7" s="287" t="s">
        <v>10</v>
      </c>
      <c r="L7" s="287" t="s">
        <v>11</v>
      </c>
      <c r="M7" s="287" t="s">
        <v>12</v>
      </c>
      <c r="N7" s="287" t="s">
        <v>13</v>
      </c>
      <c r="O7" s="287" t="s">
        <v>14</v>
      </c>
      <c r="P7" s="305" t="s">
        <v>15</v>
      </c>
      <c r="Q7" s="287" t="s">
        <v>16</v>
      </c>
      <c r="R7" s="299" t="s">
        <v>17</v>
      </c>
      <c r="S7" s="300"/>
      <c r="T7" s="301"/>
      <c r="U7" s="8"/>
      <c r="V7" s="8"/>
      <c r="W7" s="8"/>
      <c r="X7" s="8"/>
      <c r="Y7" s="8"/>
      <c r="Z7" s="8"/>
    </row>
    <row r="8" spans="1:26" ht="27.75" customHeight="1">
      <c r="A8" s="288"/>
      <c r="B8" s="307"/>
      <c r="C8" s="308"/>
      <c r="D8" s="290" t="s">
        <v>18</v>
      </c>
      <c r="E8" s="290" t="s">
        <v>19</v>
      </c>
      <c r="F8" s="287" t="s">
        <v>20</v>
      </c>
      <c r="G8" s="290" t="s">
        <v>21</v>
      </c>
      <c r="H8" s="287" t="s">
        <v>22</v>
      </c>
      <c r="I8" s="287" t="s">
        <v>23</v>
      </c>
      <c r="J8" s="288"/>
      <c r="K8" s="288"/>
      <c r="L8" s="288"/>
      <c r="M8" s="288"/>
      <c r="N8" s="288"/>
      <c r="O8" s="288"/>
      <c r="P8" s="288"/>
      <c r="Q8" s="288"/>
      <c r="R8" s="302"/>
      <c r="S8" s="303"/>
      <c r="T8" s="304"/>
      <c r="U8" s="8"/>
      <c r="V8" s="8"/>
      <c r="W8" s="8"/>
      <c r="X8" s="8"/>
      <c r="Y8" s="8"/>
      <c r="Z8" s="8"/>
    </row>
    <row r="9" spans="1:26" ht="86.25" customHeight="1">
      <c r="A9" s="289"/>
      <c r="B9" s="302"/>
      <c r="C9" s="304"/>
      <c r="D9" s="289"/>
      <c r="E9" s="289"/>
      <c r="F9" s="289"/>
      <c r="G9" s="289"/>
      <c r="H9" s="289"/>
      <c r="I9" s="289"/>
      <c r="J9" s="288"/>
      <c r="K9" s="289"/>
      <c r="L9" s="289"/>
      <c r="M9" s="289"/>
      <c r="N9" s="289"/>
      <c r="O9" s="289"/>
      <c r="P9" s="289"/>
      <c r="Q9" s="289"/>
      <c r="R9" s="13" t="s">
        <v>24</v>
      </c>
      <c r="S9" s="13" t="s">
        <v>25</v>
      </c>
      <c r="T9" s="13" t="s">
        <v>26</v>
      </c>
      <c r="U9" s="8"/>
      <c r="V9" s="8"/>
      <c r="W9" s="8"/>
      <c r="X9" s="8"/>
      <c r="Y9" s="8"/>
      <c r="Z9" s="8"/>
    </row>
    <row r="10" spans="1:26" ht="14.25" customHeight="1">
      <c r="A10" s="14" t="s">
        <v>27</v>
      </c>
      <c r="B10" s="310" t="s">
        <v>28</v>
      </c>
      <c r="C10" s="293"/>
      <c r="D10" s="14" t="s">
        <v>29</v>
      </c>
      <c r="E10" s="14" t="s">
        <v>30</v>
      </c>
      <c r="F10" s="15" t="s">
        <v>31</v>
      </c>
      <c r="G10" s="15" t="s">
        <v>32</v>
      </c>
      <c r="H10" s="15" t="s">
        <v>33</v>
      </c>
      <c r="I10" s="15" t="s">
        <v>34</v>
      </c>
      <c r="J10" s="15" t="s">
        <v>35</v>
      </c>
      <c r="K10" s="14" t="s">
        <v>36</v>
      </c>
      <c r="L10" s="14" t="s">
        <v>37</v>
      </c>
      <c r="M10" s="14" t="s">
        <v>38</v>
      </c>
      <c r="N10" s="15" t="s">
        <v>39</v>
      </c>
      <c r="O10" s="15" t="s">
        <v>40</v>
      </c>
      <c r="P10" s="16"/>
      <c r="Q10" s="15" t="s">
        <v>41</v>
      </c>
      <c r="R10" s="15" t="s">
        <v>42</v>
      </c>
      <c r="S10" s="15" t="s">
        <v>43</v>
      </c>
      <c r="T10" s="15" t="s">
        <v>44</v>
      </c>
      <c r="U10" s="17"/>
      <c r="V10" s="17"/>
      <c r="W10" s="17"/>
      <c r="X10" s="17"/>
      <c r="Y10" s="17"/>
      <c r="Z10" s="17"/>
    </row>
    <row r="11" spans="1:26" ht="18" customHeight="1">
      <c r="A11" s="18">
        <v>1</v>
      </c>
      <c r="B11" s="19" t="str">
        <f>IF('Mau A1'!B11="","",'Mau A1'!B11)</f>
        <v>Nguyễn Vân</v>
      </c>
      <c r="C11" s="20" t="str">
        <f>IF('Mau A1'!C11="","",'Mau A1'!C11)</f>
        <v>Giang</v>
      </c>
      <c r="D11" s="21">
        <f>SUM('Mau A1'!M11:M30)</f>
        <v>705</v>
      </c>
      <c r="E11" s="22">
        <f>SUM('Mau A1'!N11:N30)</f>
        <v>157.5</v>
      </c>
      <c r="F11" s="22">
        <f>SUM('Mau A1'!O11:O30)</f>
        <v>0</v>
      </c>
      <c r="G11" s="22">
        <f>SUM('Mau A1'!P11:P30)</f>
        <v>862.5</v>
      </c>
      <c r="H11" s="22">
        <f>SUM('Mau A1'!Q11:Q30)</f>
        <v>0</v>
      </c>
      <c r="I11" s="22">
        <f>SUM('Mau A1'!R11:R30)</f>
        <v>0</v>
      </c>
      <c r="J11" s="22">
        <f>SUM('Mau A1'!T11:T30)</f>
        <v>450</v>
      </c>
      <c r="K11" s="22">
        <f>SUM('Mau A1'!V11:V30)</f>
        <v>112</v>
      </c>
      <c r="L11" s="22">
        <f>SUM('Mau A1'!X11:X30)</f>
        <v>56</v>
      </c>
      <c r="M11" s="22">
        <f>SUM('Mau A1'!Y11:Y30)</f>
        <v>412.5</v>
      </c>
      <c r="N11" s="22">
        <f>SUM('Mau A1'!Z11:Z30)</f>
        <v>-112</v>
      </c>
      <c r="O11" s="22">
        <f>SUM('Mau A1'!AA11:AA30)</f>
        <v>-56</v>
      </c>
      <c r="P11" s="23">
        <f>SUM('Mau A1'!AC11:AC30)</f>
        <v>244.5</v>
      </c>
      <c r="Q11" s="22">
        <f>SUM('Mau A1'!AB11:AB30)</f>
        <v>0</v>
      </c>
      <c r="R11" s="24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5">
        <f t="shared" ref="S11:S60" si="1">ROUND(IF(AND(N11&gt;0,O11&gt;0,M11&lt;=0,R11=0),P11-Q11,IF(AND(P11&gt;0,R11=200),P11-Q11-R11, )),1)</f>
        <v>44.5</v>
      </c>
      <c r="T11" s="26">
        <f t="shared" ref="T11:T60" si="2">ROUND(IF(SUM(M11:O11)-Q11&lt;0,SUM(M11:O11)-Q11, ),1)</f>
        <v>0</v>
      </c>
      <c r="U11" s="27"/>
      <c r="V11" s="27"/>
      <c r="W11" s="27"/>
      <c r="X11" s="27"/>
      <c r="Y11" s="27"/>
      <c r="Z11" s="27"/>
    </row>
    <row r="12" spans="1:26" ht="18" customHeight="1">
      <c r="A12" s="18">
        <v>2</v>
      </c>
      <c r="B12" s="28" t="str">
        <f>IF('Mau A1'!B31="","",'Mau A1'!B31)</f>
        <v xml:space="preserve">Nguyễn </v>
      </c>
      <c r="C12" s="29" t="str">
        <f>IF('Mau A1'!C31="","",'Mau A1'!C31)</f>
        <v>Khoa</v>
      </c>
      <c r="D12" s="30">
        <f>SUM('Mau A1'!M31:M50)</f>
        <v>736.1</v>
      </c>
      <c r="E12" s="31">
        <f>SUM('Mau A1'!N31:N50)</f>
        <v>213.8</v>
      </c>
      <c r="F12" s="31">
        <f>SUM('Mau A1'!O31:O50)</f>
        <v>0</v>
      </c>
      <c r="G12" s="31">
        <f>SUM('Mau A1'!P31:P50)</f>
        <v>949.90000000000009</v>
      </c>
      <c r="H12" s="31">
        <f>SUM('Mau A1'!Q31:Q50)</f>
        <v>0</v>
      </c>
      <c r="I12" s="31">
        <f>SUM('Mau A1'!R31:R50)</f>
        <v>0</v>
      </c>
      <c r="J12" s="31">
        <f>SUM('Mau A1'!T31:T50)</f>
        <v>450</v>
      </c>
      <c r="K12" s="31">
        <f>SUM('Mau A1'!V31:V50)</f>
        <v>112</v>
      </c>
      <c r="L12" s="31">
        <f>SUM('Mau A1'!X31:X50)</f>
        <v>56</v>
      </c>
      <c r="M12" s="31">
        <f>SUM('Mau A1'!Y31:Y50)</f>
        <v>499.9</v>
      </c>
      <c r="N12" s="31">
        <f>SUM('Mau A1'!Z31:Z50)</f>
        <v>-112</v>
      </c>
      <c r="O12" s="31">
        <f>SUM('Mau A1'!AA31:AA50)</f>
        <v>-56</v>
      </c>
      <c r="P12" s="32">
        <f>SUM('Mau A1'!AC31:AC50)</f>
        <v>331.9</v>
      </c>
      <c r="Q12" s="31">
        <f>SUM('Mau A1'!AB31:AB50)</f>
        <v>0</v>
      </c>
      <c r="R12" s="24">
        <f t="shared" si="0"/>
        <v>200</v>
      </c>
      <c r="S12" s="26">
        <f t="shared" si="1"/>
        <v>131.9</v>
      </c>
      <c r="T12" s="26">
        <f t="shared" si="2"/>
        <v>0</v>
      </c>
      <c r="U12" s="33"/>
      <c r="V12" s="33"/>
      <c r="W12" s="33"/>
      <c r="X12" s="33"/>
      <c r="Y12" s="33"/>
      <c r="Z12" s="33"/>
    </row>
    <row r="13" spans="1:26" ht="18" customHeight="1">
      <c r="A13" s="18">
        <v>3</v>
      </c>
      <c r="B13" s="34" t="str">
        <f>IF('Mau A1'!B51="","",'Mau A1'!B51)</f>
        <v>Nguyễn Văn</v>
      </c>
      <c r="C13" s="35" t="str">
        <f>IF('Mau A1'!C51="","",'Mau A1'!C51)</f>
        <v>Minh</v>
      </c>
      <c r="D13" s="36">
        <f>SUM('Mau A1'!M51:M70)</f>
        <v>993</v>
      </c>
      <c r="E13" s="31">
        <f>SUM('Mau A1'!N51:N70)</f>
        <v>67.5</v>
      </c>
      <c r="F13" s="31">
        <f>SUM('Mau A1'!O51:O70)</f>
        <v>0</v>
      </c>
      <c r="G13" s="31">
        <f>SUM('Mau A1'!P51:P70)</f>
        <v>1060.5</v>
      </c>
      <c r="H13" s="31">
        <f>SUM('Mau A1'!Q51:Q70)</f>
        <v>0</v>
      </c>
      <c r="I13" s="31">
        <f>SUM('Mau A1'!R51:R70)</f>
        <v>0</v>
      </c>
      <c r="J13" s="31">
        <f>SUM('Mau A1'!T51:T70)</f>
        <v>450</v>
      </c>
      <c r="K13" s="31">
        <f>SUM('Mau A1'!V51:V70)</f>
        <v>112</v>
      </c>
      <c r="L13" s="31">
        <f>SUM('Mau A1'!X51:X70)</f>
        <v>56</v>
      </c>
      <c r="M13" s="31">
        <f>SUM('Mau A1'!Y51:Y70)</f>
        <v>610.5</v>
      </c>
      <c r="N13" s="31">
        <f>SUM('Mau A1'!Z51:Z70)</f>
        <v>-112</v>
      </c>
      <c r="O13" s="31">
        <f>SUM('Mau A1'!AA51:AA70)</f>
        <v>-56</v>
      </c>
      <c r="P13" s="37">
        <f>SUM('Mau A1'!AC51:AC70)</f>
        <v>442.5</v>
      </c>
      <c r="Q13" s="31">
        <f>SUM('Mau A1'!AB51:AB70)</f>
        <v>0</v>
      </c>
      <c r="R13" s="24">
        <f t="shared" si="0"/>
        <v>200</v>
      </c>
      <c r="S13" s="26">
        <f t="shared" si="1"/>
        <v>242.5</v>
      </c>
      <c r="T13" s="26">
        <f t="shared" si="2"/>
        <v>0</v>
      </c>
      <c r="U13" s="27"/>
      <c r="V13" s="27"/>
      <c r="W13" s="27"/>
      <c r="X13" s="27"/>
      <c r="Y13" s="27"/>
      <c r="Z13" s="27"/>
    </row>
    <row r="14" spans="1:26" ht="18" customHeight="1">
      <c r="A14" s="18">
        <v>4</v>
      </c>
      <c r="B14" s="34" t="str">
        <f>IF('Mau A1'!B71="","",'Mau A1'!B71)</f>
        <v>Vũ Thị Thái</v>
      </c>
      <c r="C14" s="35" t="str">
        <f>IF('Mau A1'!C71="","",'Mau A1'!C71)</f>
        <v>Linh</v>
      </c>
      <c r="D14" s="36">
        <f>SUM('Mau A1'!M71:M90)</f>
        <v>784.5</v>
      </c>
      <c r="E14" s="31">
        <f>SUM('Mau A1'!N71:N90)</f>
        <v>139.5</v>
      </c>
      <c r="F14" s="31">
        <f>SUM('Mau A1'!O71:O90)</f>
        <v>0</v>
      </c>
      <c r="G14" s="31">
        <f>SUM('Mau A1'!P71:P90)</f>
        <v>924</v>
      </c>
      <c r="H14" s="31">
        <f>SUM('Mau A1'!Q71:Q90)</f>
        <v>0</v>
      </c>
      <c r="I14" s="31">
        <f>SUM('Mau A1'!R71:R90)</f>
        <v>0</v>
      </c>
      <c r="J14" s="31">
        <f>SUM('Mau A1'!T71:T90)</f>
        <v>450</v>
      </c>
      <c r="K14" s="31">
        <f>SUM('Mau A1'!V71:V90)</f>
        <v>112</v>
      </c>
      <c r="L14" s="31">
        <f>SUM('Mau A1'!X71:X90)</f>
        <v>56</v>
      </c>
      <c r="M14" s="31">
        <f>SUM('Mau A1'!Y71:Y90)</f>
        <v>474</v>
      </c>
      <c r="N14" s="31">
        <f>SUM('Mau A1'!Z71:Z90)</f>
        <v>-112</v>
      </c>
      <c r="O14" s="31">
        <f>SUM('Mau A1'!AA71:AA90)</f>
        <v>-56</v>
      </c>
      <c r="P14" s="37">
        <f>SUM('Mau A1'!AC71:AC90)</f>
        <v>306</v>
      </c>
      <c r="Q14" s="31">
        <f>SUM('Mau A1'!AB71:AB90)</f>
        <v>0</v>
      </c>
      <c r="R14" s="24">
        <f t="shared" si="0"/>
        <v>200</v>
      </c>
      <c r="S14" s="26">
        <f t="shared" si="1"/>
        <v>106</v>
      </c>
      <c r="T14" s="26">
        <f t="shared" si="2"/>
        <v>0</v>
      </c>
      <c r="U14" s="27"/>
      <c r="V14" s="27"/>
      <c r="W14" s="27"/>
      <c r="X14" s="27"/>
      <c r="Y14" s="27"/>
      <c r="Z14" s="27"/>
    </row>
    <row r="15" spans="1:26" ht="18" customHeight="1">
      <c r="A15" s="18">
        <v>5</v>
      </c>
      <c r="B15" s="34" t="str">
        <f>IF('Mau A1'!B91="","",'Mau A1'!B91)</f>
        <v>Nguyễn Văn</v>
      </c>
      <c r="C15" s="35" t="str">
        <f>IF('Mau A1'!C91="","",'Mau A1'!C91)</f>
        <v>Danh</v>
      </c>
      <c r="D15" s="36">
        <f>SUM('Mau A1'!M91:M111)</f>
        <v>1113</v>
      </c>
      <c r="E15" s="31">
        <f>SUM('Mau A1'!N91:N111)</f>
        <v>67.5</v>
      </c>
      <c r="F15" s="31">
        <f>SUM('Mau A1'!O91:O111)</f>
        <v>0</v>
      </c>
      <c r="G15" s="31">
        <f>SUM('Mau A1'!P91:P111)</f>
        <v>1180.5</v>
      </c>
      <c r="H15" s="31">
        <f>SUM('Mau A1'!Q91:Q111)</f>
        <v>0</v>
      </c>
      <c r="I15" s="31">
        <f>SUM('Mau A1'!R91:R111)</f>
        <v>0</v>
      </c>
      <c r="J15" s="31">
        <f>SUM('Mau A1'!T91:T111)</f>
        <v>450</v>
      </c>
      <c r="K15" s="31">
        <f>SUM('Mau A1'!V91:V111)</f>
        <v>112</v>
      </c>
      <c r="L15" s="31">
        <f>SUM('Mau A1'!X91:X111)</f>
        <v>56</v>
      </c>
      <c r="M15" s="31">
        <f>SUM('Mau A1'!Y91:Y111)</f>
        <v>730.5</v>
      </c>
      <c r="N15" s="31">
        <f>SUM('Mau A1'!Z91:Z111)</f>
        <v>-112</v>
      </c>
      <c r="O15" s="31">
        <f>SUM('Mau A1'!AA91:AA111)</f>
        <v>-56</v>
      </c>
      <c r="P15" s="37">
        <f>SUM('Mau A1'!AC91:AC111)</f>
        <v>562.5</v>
      </c>
      <c r="Q15" s="31">
        <f>SUM('Mau A1'!AB91:AB111)</f>
        <v>0</v>
      </c>
      <c r="R15" s="24">
        <f t="shared" si="0"/>
        <v>200</v>
      </c>
      <c r="S15" s="26">
        <f t="shared" si="1"/>
        <v>362.5</v>
      </c>
      <c r="T15" s="26">
        <f t="shared" si="2"/>
        <v>0</v>
      </c>
      <c r="U15" s="27"/>
      <c r="V15" s="27"/>
      <c r="W15" s="27"/>
      <c r="X15" s="27"/>
      <c r="Y15" s="27"/>
      <c r="Z15" s="27"/>
    </row>
    <row r="16" spans="1:26" ht="18" customHeight="1">
      <c r="A16" s="18">
        <v>6</v>
      </c>
      <c r="B16" s="34" t="str">
        <f>IF('Mau A1'!B112="","",'Mau A1'!B112)</f>
        <v xml:space="preserve">Nguyễn Thị </v>
      </c>
      <c r="C16" s="35" t="str">
        <f>IF('Mau A1'!C112="","",'Mau A1'!C112)</f>
        <v>Thủy</v>
      </c>
      <c r="D16" s="36">
        <f>SUM('Mau A1'!M112:M130)</f>
        <v>651</v>
      </c>
      <c r="E16" s="31">
        <f>SUM('Mau A1'!N112:N130)</f>
        <v>67.5</v>
      </c>
      <c r="F16" s="31">
        <f>SUM('Mau A1'!O112:O130)</f>
        <v>0</v>
      </c>
      <c r="G16" s="31">
        <f>SUM('Mau A1'!P112:P130)</f>
        <v>718.5</v>
      </c>
      <c r="H16" s="31">
        <f>SUM('Mau A1'!Q112:Q130)</f>
        <v>0</v>
      </c>
      <c r="I16" s="31">
        <f>SUM('Mau A1'!R112:R130)</f>
        <v>0</v>
      </c>
      <c r="J16" s="31">
        <f>SUM('Mau A1'!T112:T130)</f>
        <v>450</v>
      </c>
      <c r="K16" s="31">
        <f>SUM('Mau A1'!V112:V130)</f>
        <v>112</v>
      </c>
      <c r="L16" s="31">
        <f>SUM('Mau A1'!X112:X130)</f>
        <v>56</v>
      </c>
      <c r="M16" s="31">
        <f>SUM('Mau A1'!Y112:Y130)</f>
        <v>268.5</v>
      </c>
      <c r="N16" s="31">
        <f>SUM('Mau A1'!Z112:Z130)</f>
        <v>-112</v>
      </c>
      <c r="O16" s="31">
        <f>SUM('Mau A1'!AA112:AA130)</f>
        <v>-56</v>
      </c>
      <c r="P16" s="37">
        <f>SUM('Mau A1'!AC112:AC130)</f>
        <v>100.5</v>
      </c>
      <c r="Q16" s="31">
        <f>SUM('Mau A1'!AB112:AB130)</f>
        <v>0</v>
      </c>
      <c r="R16" s="24">
        <f t="shared" si="0"/>
        <v>100.5</v>
      </c>
      <c r="S16" s="25">
        <f t="shared" si="1"/>
        <v>0</v>
      </c>
      <c r="T16" s="26">
        <f t="shared" si="2"/>
        <v>0</v>
      </c>
      <c r="U16" s="27"/>
      <c r="V16" s="27"/>
      <c r="W16" s="27"/>
      <c r="X16" s="27"/>
      <c r="Y16" s="27"/>
      <c r="Z16" s="27"/>
    </row>
    <row r="17" spans="1:26" ht="18.75" customHeight="1">
      <c r="A17" s="18">
        <v>7</v>
      </c>
      <c r="B17" s="34" t="str">
        <f>IF('Mau A1'!B131="","",'Mau A1'!B131)</f>
        <v>Nguyễn Thị Thu</v>
      </c>
      <c r="C17" s="35" t="str">
        <f>IF('Mau A1'!C131="","",'Mau A1'!C131)</f>
        <v>Hồng</v>
      </c>
      <c r="D17" s="36">
        <f>SUM('Mau A1'!M131:M150)</f>
        <v>797.2</v>
      </c>
      <c r="E17" s="31">
        <f>SUM('Mau A1'!N131:N150)</f>
        <v>67.5</v>
      </c>
      <c r="F17" s="31">
        <f>SUM('Mau A1'!O131:O150)</f>
        <v>0</v>
      </c>
      <c r="G17" s="31">
        <f>SUM('Mau A1'!P131:P150)</f>
        <v>864.7</v>
      </c>
      <c r="H17" s="31">
        <f>SUM('Mau A1'!Q131:Q150)</f>
        <v>0</v>
      </c>
      <c r="I17" s="31">
        <f>SUM('Mau A1'!R131:R150)</f>
        <v>0</v>
      </c>
      <c r="J17" s="31">
        <f>SUM('Mau A1'!T131:T150)</f>
        <v>450</v>
      </c>
      <c r="K17" s="31">
        <f>SUM('Mau A1'!V131:V150)</f>
        <v>112</v>
      </c>
      <c r="L17" s="31">
        <f>SUM('Mau A1'!X131:X150)</f>
        <v>56</v>
      </c>
      <c r="M17" s="31">
        <f>SUM('Mau A1'!Y131:Y150)</f>
        <v>414.7</v>
      </c>
      <c r="N17" s="31">
        <f>SUM('Mau A1'!Z131:Z150)</f>
        <v>-112</v>
      </c>
      <c r="O17" s="31">
        <f>SUM('Mau A1'!AA131:AA150)</f>
        <v>-56</v>
      </c>
      <c r="P17" s="37">
        <f>SUM('Mau A1'!AC131:AC150)</f>
        <v>246.7</v>
      </c>
      <c r="Q17" s="31">
        <f>SUM('Mau A1'!AB131:AB150)</f>
        <v>0</v>
      </c>
      <c r="R17" s="24">
        <f t="shared" si="0"/>
        <v>200</v>
      </c>
      <c r="S17" s="26">
        <f t="shared" si="1"/>
        <v>46.7</v>
      </c>
      <c r="T17" s="26">
        <f t="shared" si="2"/>
        <v>0</v>
      </c>
      <c r="U17" s="27"/>
      <c r="V17" s="27"/>
      <c r="W17" s="27"/>
      <c r="X17" s="27"/>
      <c r="Y17" s="27"/>
      <c r="Z17" s="27"/>
    </row>
    <row r="18" spans="1:26" ht="18" customHeight="1">
      <c r="A18" s="18">
        <v>8</v>
      </c>
      <c r="B18" s="34" t="str">
        <f>IF('Mau A1'!B151="","",'Mau A1'!B151)</f>
        <v xml:space="preserve">Lê Hồng </v>
      </c>
      <c r="C18" s="35" t="str">
        <f>IF('Mau A1'!C151="","",'Mau A1'!C151)</f>
        <v>Thái</v>
      </c>
      <c r="D18" s="36">
        <f>SUM('Mau A1'!M151:M172)</f>
        <v>509.1</v>
      </c>
      <c r="E18" s="31">
        <f>SUM('Mau A1'!N151:N172)</f>
        <v>0</v>
      </c>
      <c r="F18" s="31">
        <f>SUM('Mau A1'!O151:O172)</f>
        <v>0</v>
      </c>
      <c r="G18" s="31">
        <f>SUM('Mau A1'!P151:P172)</f>
        <v>509.1</v>
      </c>
      <c r="H18" s="31">
        <f>SUM('Mau A1'!Q151:Q172)</f>
        <v>0</v>
      </c>
      <c r="I18" s="31">
        <f>SUM('Mau A1'!R151:R172)</f>
        <v>0</v>
      </c>
      <c r="J18" s="31">
        <f>SUM('Mau A1'!T151:T172)</f>
        <v>267.2</v>
      </c>
      <c r="K18" s="31">
        <f>SUM('Mau A1'!V151:V172)</f>
        <v>112</v>
      </c>
      <c r="L18" s="31">
        <f>SUM('Mau A1'!X151:X172)</f>
        <v>56</v>
      </c>
      <c r="M18" s="31">
        <f>SUM('Mau A1'!Y151:Y172)</f>
        <v>241.9</v>
      </c>
      <c r="N18" s="31">
        <f>SUM('Mau A1'!Z151:Z172)</f>
        <v>-112</v>
      </c>
      <c r="O18" s="31">
        <f>SUM('Mau A1'!AA151:AA172)</f>
        <v>-56</v>
      </c>
      <c r="P18" s="37">
        <f>SUM('Mau A1'!AC151:AC172)</f>
        <v>73.900000000000006</v>
      </c>
      <c r="Q18" s="31">
        <f>SUM('Mau A1'!AB151:AB172)</f>
        <v>0</v>
      </c>
      <c r="R18" s="24">
        <f t="shared" si="0"/>
        <v>73.900000000000006</v>
      </c>
      <c r="S18" s="26">
        <f t="shared" si="1"/>
        <v>0</v>
      </c>
      <c r="T18" s="26">
        <f t="shared" si="2"/>
        <v>0</v>
      </c>
      <c r="U18" s="27"/>
      <c r="V18" s="27"/>
      <c r="W18" s="27"/>
      <c r="X18" s="27"/>
      <c r="Y18" s="27"/>
      <c r="Z18" s="27"/>
    </row>
    <row r="19" spans="1:26" ht="18" customHeight="1">
      <c r="A19" s="18">
        <v>9</v>
      </c>
      <c r="B19" s="34" t="str">
        <f>IF('Mau A1'!B214="","",'Mau A1'!B214)</f>
        <v>Nguyễn Thị Khánh</v>
      </c>
      <c r="C19" s="35" t="str">
        <f>IF('Mau A1'!C214="","",'Mau A1'!C214)</f>
        <v>Thư</v>
      </c>
      <c r="D19" s="36">
        <f>SUM('Mau A1'!M214:M232)</f>
        <v>821.3</v>
      </c>
      <c r="E19" s="31">
        <f>SUM('Mau A1'!N214:N232)</f>
        <v>67.5</v>
      </c>
      <c r="F19" s="31">
        <f>SUM('Mau A1'!O214:O232)</f>
        <v>0</v>
      </c>
      <c r="G19" s="31">
        <f>SUM('Mau A1'!P214:P232)</f>
        <v>888.8</v>
      </c>
      <c r="H19" s="31">
        <f>SUM('Mau A1'!Q214:Q232)</f>
        <v>0</v>
      </c>
      <c r="I19" s="31">
        <f>SUM('Mau A1'!R214:R232)</f>
        <v>44</v>
      </c>
      <c r="J19" s="31">
        <f>SUM('Mau A1'!T214:T232)</f>
        <v>450</v>
      </c>
      <c r="K19" s="31">
        <f>SUM('Mau A1'!V214:V232)</f>
        <v>112</v>
      </c>
      <c r="L19" s="31">
        <f>SUM('Mau A1'!X214:X232)</f>
        <v>56</v>
      </c>
      <c r="M19" s="31">
        <f>SUM('Mau A1'!Y214:Y232)</f>
        <v>438.8</v>
      </c>
      <c r="N19" s="31">
        <f>SUM('Mau A1'!Z214:Z232)</f>
        <v>-112</v>
      </c>
      <c r="O19" s="31">
        <f>SUM('Mau A1'!AA214:AA232)</f>
        <v>-12</v>
      </c>
      <c r="P19" s="38">
        <f>SUM('Mau A1'!AC214:AC232)</f>
        <v>314.8</v>
      </c>
      <c r="Q19" s="31">
        <f>SUM('Mau A1'!AB214:AB232)</f>
        <v>0</v>
      </c>
      <c r="R19" s="24">
        <f t="shared" si="0"/>
        <v>200</v>
      </c>
      <c r="S19" s="26">
        <f t="shared" si="1"/>
        <v>114.8</v>
      </c>
      <c r="T19" s="26">
        <f t="shared" si="2"/>
        <v>0</v>
      </c>
      <c r="U19" s="27"/>
      <c r="V19" s="27"/>
      <c r="W19" s="27"/>
      <c r="X19" s="27"/>
      <c r="Y19" s="27"/>
      <c r="Z19" s="27"/>
    </row>
    <row r="20" spans="1:26" ht="18" customHeight="1">
      <c r="A20" s="18">
        <v>10</v>
      </c>
      <c r="B20" s="34" t="str">
        <f>IF('Mau A1'!B233="","",'Mau A1'!B233)</f>
        <v>Nguyễn Sanh</v>
      </c>
      <c r="C20" s="39" t="s">
        <v>45</v>
      </c>
      <c r="D20" s="36">
        <f>SUM('Mau A1'!M233:M249)</f>
        <v>906.90000000000009</v>
      </c>
      <c r="E20" s="31">
        <f>SUM('Mau A1'!N233:N249)</f>
        <v>67.5</v>
      </c>
      <c r="F20" s="31">
        <f>SUM('Mau A1'!O233:O249)</f>
        <v>0</v>
      </c>
      <c r="G20" s="31">
        <f>SUM('Mau A1'!P233:P249)</f>
        <v>974.40000000000009</v>
      </c>
      <c r="H20" s="31">
        <f>SUM('Mau A1'!Q233:Q249)</f>
        <v>0</v>
      </c>
      <c r="I20" s="31">
        <f>SUM('Mau A1'!R233:R249)</f>
        <v>55</v>
      </c>
      <c r="J20" s="31">
        <f>SUM('Mau A1'!T233:T249)</f>
        <v>0</v>
      </c>
      <c r="K20" s="31">
        <f>SUM('Mau A1'!V233:V249)</f>
        <v>112</v>
      </c>
      <c r="L20" s="31">
        <f>SUM('Mau A1'!X233:X249)</f>
        <v>56</v>
      </c>
      <c r="M20" s="31">
        <f>SUM('Mau A1'!Y233:Y249)</f>
        <v>524.4</v>
      </c>
      <c r="N20" s="31">
        <f>SUM('Mau A1'!Z233:Z249)</f>
        <v>-112</v>
      </c>
      <c r="O20" s="31">
        <f>SUM('Mau A1'!AA233:AA249)</f>
        <v>-1</v>
      </c>
      <c r="P20" s="37">
        <f>SUM('Mau A1'!AC233:AC249)</f>
        <v>411.4</v>
      </c>
      <c r="Q20" s="31">
        <f>SUM('Mau A1'!AB233:AB249)</f>
        <v>0</v>
      </c>
      <c r="R20" s="24">
        <f t="shared" si="0"/>
        <v>200</v>
      </c>
      <c r="S20" s="26">
        <f t="shared" si="1"/>
        <v>211.4</v>
      </c>
      <c r="T20" s="26">
        <f t="shared" si="2"/>
        <v>0</v>
      </c>
      <c r="U20" s="27"/>
      <c r="V20" s="27"/>
      <c r="W20" s="27"/>
      <c r="X20" s="27"/>
      <c r="Y20" s="27"/>
      <c r="Z20" s="27"/>
    </row>
    <row r="21" spans="1:26" ht="18" customHeight="1">
      <c r="A21" s="18">
        <v>11</v>
      </c>
      <c r="B21" s="34" t="str">
        <f>IF('Mau A1'!B253="","",'Mau A1'!B253)</f>
        <v>Võ Anh</v>
      </c>
      <c r="C21" s="40" t="s">
        <v>46</v>
      </c>
      <c r="D21" s="36">
        <f>SUM('Mau A1'!M253:M270)</f>
        <v>771.3</v>
      </c>
      <c r="E21" s="31">
        <f>SUM('Mau A1'!N253:N270)</f>
        <v>67.5</v>
      </c>
      <c r="F21" s="31">
        <f>SUM('Mau A1'!O253:O270)</f>
        <v>0</v>
      </c>
      <c r="G21" s="31">
        <f>SUM('Mau A1'!P253:P270)</f>
        <v>838.8</v>
      </c>
      <c r="H21" s="31">
        <f>SUM('Mau A1'!Q253:Q270)</f>
        <v>0</v>
      </c>
      <c r="I21" s="31">
        <f>SUM('Mau A1'!R253:R270)</f>
        <v>56</v>
      </c>
      <c r="J21" s="31">
        <f>SUM('Mau A1'!T253:T270)</f>
        <v>0</v>
      </c>
      <c r="K21" s="31">
        <f>SUM('Mau A1'!V253:V270)</f>
        <v>112</v>
      </c>
      <c r="L21" s="31">
        <f>SUM('Mau A1'!X253:X270)</f>
        <v>56</v>
      </c>
      <c r="M21" s="31">
        <f>SUM('Mau A1'!Y253:Y270)</f>
        <v>388.8</v>
      </c>
      <c r="N21" s="31">
        <f>SUM('Mau A1'!Z253:Z270)</f>
        <v>-112</v>
      </c>
      <c r="O21" s="31">
        <f>SUM('Mau A1'!AA253:AA270)</f>
        <v>0</v>
      </c>
      <c r="P21" s="37">
        <f>SUM('Mau A1'!AC253:AC270)</f>
        <v>276.8</v>
      </c>
      <c r="Q21" s="31">
        <f>SUM('Mau A1'!AB253:AB270)</f>
        <v>0</v>
      </c>
      <c r="R21" s="24">
        <f t="shared" si="0"/>
        <v>200</v>
      </c>
      <c r="S21" s="26">
        <f t="shared" si="1"/>
        <v>76.8</v>
      </c>
      <c r="T21" s="26">
        <f t="shared" si="2"/>
        <v>0</v>
      </c>
      <c r="U21" s="27"/>
      <c r="V21" s="27"/>
      <c r="W21" s="27"/>
      <c r="X21" s="27"/>
      <c r="Y21" s="27"/>
      <c r="Z21" s="27"/>
    </row>
    <row r="22" spans="1:26" ht="18" customHeight="1">
      <c r="A22" s="18">
        <v>12</v>
      </c>
      <c r="B22" s="34" t="str">
        <f>IF('Mau A1'!B273="","",'Mau A1'!B273)</f>
        <v>Ng Ng Hoàng Ngọc</v>
      </c>
      <c r="C22" s="40" t="s">
        <v>47</v>
      </c>
      <c r="D22" s="36">
        <f>SUM('Mau A1'!J273:K289)</f>
        <v>535.20000000000005</v>
      </c>
      <c r="E22" s="31">
        <f>SUM('Mau A1'!K273:L289)</f>
        <v>25.999999999999996</v>
      </c>
      <c r="F22" s="31">
        <f>SUM('Mau A1'!L273:M289)</f>
        <v>813.5</v>
      </c>
      <c r="G22" s="31">
        <f>SUM('Mau A1'!M273:N289)</f>
        <v>867.19999999999993</v>
      </c>
      <c r="H22" s="31">
        <f>SUM('Mau A1'!N273:O289)</f>
        <v>67.5</v>
      </c>
      <c r="I22" s="31">
        <f>SUM('Mau A1'!O273:P289)</f>
        <v>867.19999999999993</v>
      </c>
      <c r="J22" s="31">
        <f>SUM('Mau A1'!Q273:Q289)</f>
        <v>0</v>
      </c>
      <c r="K22" s="31">
        <f>SUM('Mau A1'!S273:S289)</f>
        <v>0</v>
      </c>
      <c r="L22" s="31">
        <f>SUM('Mau A1'!U273:U289)</f>
        <v>0</v>
      </c>
      <c r="M22" s="31">
        <f>SUM('Mau A1'!V273:V289)</f>
        <v>112</v>
      </c>
      <c r="N22" s="31">
        <f>SUM('Mau A1'!Z273:Z289)</f>
        <v>-112</v>
      </c>
      <c r="O22" s="31">
        <f>SUM('Mau A1'!AA273:AA289)</f>
        <v>-6</v>
      </c>
      <c r="P22" s="37">
        <f>SUM('Mau A1'!AC273:AC289)</f>
        <v>299.2</v>
      </c>
      <c r="Q22" s="31">
        <f>SUM('Mau A1'!AB273:AB289)</f>
        <v>0</v>
      </c>
      <c r="R22" s="24">
        <f t="shared" si="0"/>
        <v>200</v>
      </c>
      <c r="S22" s="26">
        <f t="shared" si="1"/>
        <v>99.2</v>
      </c>
      <c r="T22" s="26">
        <f t="shared" si="2"/>
        <v>-6</v>
      </c>
      <c r="U22" s="27"/>
      <c r="V22" s="27"/>
      <c r="W22" s="27"/>
      <c r="X22" s="27"/>
      <c r="Y22" s="27"/>
      <c r="Z22" s="27"/>
    </row>
    <row r="23" spans="1:26" ht="18" customHeight="1">
      <c r="A23" s="18">
        <v>13</v>
      </c>
      <c r="B23" s="34" t="str">
        <f>IF('Mau A1'!B293="","",'Mau A1'!B293)</f>
        <v xml:space="preserve">Trần Việt </v>
      </c>
      <c r="C23" s="35" t="str">
        <f>IF('Mau A1'!C293="","",'Mau A1'!C293)</f>
        <v>Khánh</v>
      </c>
      <c r="D23" s="36">
        <f>SUM('Mau A1'!M293:M311)</f>
        <v>935.09999999999991</v>
      </c>
      <c r="E23" s="31">
        <f>SUM('Mau A1'!N293:N311)</f>
        <v>112.5</v>
      </c>
      <c r="F23" s="31">
        <f>SUM('Mau A1'!O293:O311)</f>
        <v>0</v>
      </c>
      <c r="G23" s="31">
        <f>SUM('Mau A1'!P293:P311)</f>
        <v>1047.5999999999999</v>
      </c>
      <c r="H23" s="31">
        <f>SUM('Mau A1'!Q293:Q311)</f>
        <v>0</v>
      </c>
      <c r="I23" s="31">
        <f>SUM('Mau A1'!R293:R311)</f>
        <v>50</v>
      </c>
      <c r="J23" s="31">
        <f>SUM('Mau A1'!T293:T311)</f>
        <v>450</v>
      </c>
      <c r="K23" s="31">
        <f>SUM('Mau A1'!V293:V311)</f>
        <v>112</v>
      </c>
      <c r="L23" s="31">
        <f>SUM('Mau A1'!X293:X311)</f>
        <v>56</v>
      </c>
      <c r="M23" s="31">
        <f>SUM('Mau A1'!Y293:Y311)</f>
        <v>597.6</v>
      </c>
      <c r="N23" s="31">
        <f>SUM('Mau A1'!Z293:Z311)</f>
        <v>-112</v>
      </c>
      <c r="O23" s="31">
        <f>SUM('Mau A1'!AA293:AA311)</f>
        <v>-6</v>
      </c>
      <c r="P23" s="37">
        <f>SUM('Mau A1'!AC293:AC311)</f>
        <v>479.6</v>
      </c>
      <c r="Q23" s="31">
        <f>SUM('Mau A1'!AB293:AB311)</f>
        <v>0</v>
      </c>
      <c r="R23" s="24">
        <f t="shared" si="0"/>
        <v>200</v>
      </c>
      <c r="S23" s="26">
        <f t="shared" si="1"/>
        <v>279.60000000000002</v>
      </c>
      <c r="T23" s="26">
        <f t="shared" si="2"/>
        <v>0</v>
      </c>
      <c r="U23" s="27"/>
      <c r="V23" s="27"/>
      <c r="W23" s="27"/>
      <c r="X23" s="27"/>
      <c r="Y23" s="27"/>
      <c r="Z23" s="27"/>
    </row>
    <row r="24" spans="1:26" ht="18" customHeight="1">
      <c r="A24" s="18">
        <v>14</v>
      </c>
      <c r="B24" s="34" t="str">
        <f>IF('Mau A1'!B312="","",'Mau A1'!B312)</f>
        <v>Đỗ Thị Hải</v>
      </c>
      <c r="C24" s="35" t="str">
        <f>IF('Mau A1'!C312="","",'Mau A1'!C312)</f>
        <v>Yến</v>
      </c>
      <c r="D24" s="36">
        <f>SUM('Mau A1'!M312:M329)</f>
        <v>793.7</v>
      </c>
      <c r="E24" s="31">
        <f>SUM('Mau A1'!N312:N329)</f>
        <v>67.5</v>
      </c>
      <c r="F24" s="31">
        <f>SUM('Mau A1'!O312:O329)</f>
        <v>0</v>
      </c>
      <c r="G24" s="31">
        <f>SUM('Mau A1'!P312:P329)</f>
        <v>861.2</v>
      </c>
      <c r="H24" s="31">
        <f>SUM('Mau A1'!Q312:Q329)</f>
        <v>0</v>
      </c>
      <c r="I24" s="31">
        <f>SUM('Mau A1'!R312:R329)</f>
        <v>55</v>
      </c>
      <c r="J24" s="31">
        <f>SUM('Mau A1'!T312:T329)</f>
        <v>450</v>
      </c>
      <c r="K24" s="31">
        <f>SUM('Mau A1'!V312:V329)</f>
        <v>112</v>
      </c>
      <c r="L24" s="31">
        <f>SUM('Mau A1'!X312:X329)</f>
        <v>56</v>
      </c>
      <c r="M24" s="31">
        <f>SUM('Mau A1'!Y312:Y329)</f>
        <v>411.2</v>
      </c>
      <c r="N24" s="31">
        <f>SUM('Mau A1'!Z312:Z329)</f>
        <v>-112</v>
      </c>
      <c r="O24" s="31">
        <f>SUM('Mau A1'!AA312:AA329)</f>
        <v>-1</v>
      </c>
      <c r="P24" s="38">
        <f>SUM('Mau A1'!AC312:AC329)</f>
        <v>298.2</v>
      </c>
      <c r="Q24" s="31">
        <f>SUM('Mau A1'!AB312:AB329)</f>
        <v>0</v>
      </c>
      <c r="R24" s="24">
        <f t="shared" si="0"/>
        <v>200</v>
      </c>
      <c r="S24" s="26">
        <f t="shared" si="1"/>
        <v>98.2</v>
      </c>
      <c r="T24" s="26">
        <f t="shared" si="2"/>
        <v>0</v>
      </c>
      <c r="U24" s="27"/>
      <c r="V24" s="27"/>
      <c r="W24" s="27"/>
      <c r="X24" s="27"/>
      <c r="Y24" s="27"/>
      <c r="Z24" s="27"/>
    </row>
    <row r="25" spans="1:26" ht="18" customHeight="1">
      <c r="A25" s="18">
        <v>15</v>
      </c>
      <c r="B25" s="34" t="str">
        <f>IF('Mau A1'!B330="","",'Mau A1'!B330)</f>
        <v>Trần Vĩnh</v>
      </c>
      <c r="C25" s="35" t="str">
        <f>IF('Mau A1'!C330="","",'Mau A1'!C330)</f>
        <v>Xuyên</v>
      </c>
      <c r="D25" s="36">
        <f>SUM('Mau A1'!M330:M349)</f>
        <v>1045</v>
      </c>
      <c r="E25" s="31">
        <f>SUM('Mau A1'!N330:N349)</f>
        <v>67.5</v>
      </c>
      <c r="F25" s="31">
        <f>SUM('Mau A1'!O330:O349)</f>
        <v>0</v>
      </c>
      <c r="G25" s="31">
        <f>SUM('Mau A1'!P330:P349)</f>
        <v>1112.5</v>
      </c>
      <c r="H25" s="31">
        <f>SUM('Mau A1'!Q330:Q349)</f>
        <v>0</v>
      </c>
      <c r="I25" s="31">
        <f>SUM('Mau A1'!R330:R349)</f>
        <v>52</v>
      </c>
      <c r="J25" s="31">
        <f>SUM('Mau A1'!T330:T349)</f>
        <v>450</v>
      </c>
      <c r="K25" s="31">
        <f>SUM('Mau A1'!V330:V349)</f>
        <v>112</v>
      </c>
      <c r="L25" s="31">
        <f>SUM('Mau A1'!X330:X349)</f>
        <v>56</v>
      </c>
      <c r="M25" s="31">
        <f>SUM('Mau A1'!Y330:Y349)</f>
        <v>662.5</v>
      </c>
      <c r="N25" s="31">
        <f>SUM('Mau A1'!Z330:Z349)</f>
        <v>-112</v>
      </c>
      <c r="O25" s="31">
        <f>SUM('Mau A1'!AA330:AA349)</f>
        <v>-4</v>
      </c>
      <c r="P25" s="37">
        <f>SUM('Mau A1'!AC330:AC349)</f>
        <v>546.5</v>
      </c>
      <c r="Q25" s="31">
        <f>SUM('Mau A1'!AB330:AB349)</f>
        <v>0</v>
      </c>
      <c r="R25" s="24">
        <f t="shared" si="0"/>
        <v>200</v>
      </c>
      <c r="S25" s="25">
        <f t="shared" si="1"/>
        <v>346.5</v>
      </c>
      <c r="T25" s="26">
        <f t="shared" si="2"/>
        <v>0</v>
      </c>
      <c r="U25" s="27"/>
      <c r="V25" s="27"/>
      <c r="W25" s="27"/>
      <c r="X25" s="27"/>
      <c r="Y25" s="27"/>
      <c r="Z25" s="27"/>
    </row>
    <row r="26" spans="1:26" ht="18" customHeight="1">
      <c r="A26" s="18">
        <v>16</v>
      </c>
      <c r="B26" s="34" t="str">
        <f>IF('Mau A1'!B350="","",'Mau A1'!B350)</f>
        <v xml:space="preserve">Nguyễn Cao </v>
      </c>
      <c r="C26" s="35" t="str">
        <f>IF('Mau A1'!C350="","",'Mau A1'!C350)</f>
        <v>Phong</v>
      </c>
      <c r="D26" s="36">
        <f>SUM('Mau A1'!M350:M372)</f>
        <v>1097.5</v>
      </c>
      <c r="E26" s="31">
        <f>SUM('Mau A1'!N350:N372)</f>
        <v>89.5</v>
      </c>
      <c r="F26" s="31">
        <f>SUM('Mau A1'!O350:O372)</f>
        <v>0</v>
      </c>
      <c r="G26" s="31">
        <f>SUM('Mau A1'!P350:P372)</f>
        <v>1187</v>
      </c>
      <c r="H26" s="31">
        <f>SUM('Mau A1'!Q350:Q372)</f>
        <v>0</v>
      </c>
      <c r="I26" s="31">
        <f>SUM('Mau A1'!R350:R372)</f>
        <v>35</v>
      </c>
      <c r="J26" s="31">
        <f>SUM('Mau A1'!T350:T372)</f>
        <v>450</v>
      </c>
      <c r="K26" s="31">
        <f>SUM('Mau A1'!V350:V372)</f>
        <v>112</v>
      </c>
      <c r="L26" s="31">
        <f>SUM('Mau A1'!X350:X372)</f>
        <v>56</v>
      </c>
      <c r="M26" s="31">
        <f>SUM('Mau A1'!Y350:Y372)</f>
        <v>737</v>
      </c>
      <c r="N26" s="31">
        <f>SUM('Mau A1'!Z350:Z372)</f>
        <v>-112</v>
      </c>
      <c r="O26" s="31">
        <f>SUM('Mau A1'!AA350:AA372)</f>
        <v>-21</v>
      </c>
      <c r="P26" s="37">
        <f>SUM('Mau A1'!AC350:AC372)</f>
        <v>604</v>
      </c>
      <c r="Q26" s="31">
        <f>SUM('Mau A1'!AB350:AB372)</f>
        <v>0</v>
      </c>
      <c r="R26" s="24">
        <f t="shared" si="0"/>
        <v>200</v>
      </c>
      <c r="S26" s="25">
        <f t="shared" si="1"/>
        <v>404</v>
      </c>
      <c r="T26" s="26">
        <f t="shared" si="2"/>
        <v>0</v>
      </c>
      <c r="U26" s="27"/>
      <c r="V26" s="27"/>
      <c r="W26" s="27"/>
      <c r="X26" s="27"/>
      <c r="Y26" s="27"/>
      <c r="Z26" s="27"/>
    </row>
    <row r="27" spans="1:26" ht="18" customHeight="1">
      <c r="A27" s="18">
        <v>17</v>
      </c>
      <c r="B27" s="34" t="str">
        <f>IF('Mau A1'!B373="","",'Mau A1'!B373)</f>
        <v>Mai Chiếm</v>
      </c>
      <c r="C27" s="35" t="str">
        <f>IF('Mau A1'!C373="","",'Mau A1'!C373)</f>
        <v>Tuấn</v>
      </c>
      <c r="D27" s="36">
        <f>SUM('Mau A1'!M373:M385)</f>
        <v>762</v>
      </c>
      <c r="E27" s="31">
        <f>SUM('Mau A1'!N373:N385)</f>
        <v>67.5</v>
      </c>
      <c r="F27" s="31">
        <f>SUM('Mau A1'!O373:O385)</f>
        <v>0</v>
      </c>
      <c r="G27" s="31">
        <f>SUM('Mau A1'!P373:P385)</f>
        <v>829.5</v>
      </c>
      <c r="H27" s="31">
        <f>SUM('Mau A1'!Q373:Q385)</f>
        <v>0</v>
      </c>
      <c r="I27" s="31">
        <f>SUM('Mau A1'!R373:R385)</f>
        <v>55</v>
      </c>
      <c r="J27" s="31">
        <f>SUM('Mau A1'!T373:T385)</f>
        <v>450</v>
      </c>
      <c r="K27" s="31">
        <f>SUM('Mau A1'!V373:V385)</f>
        <v>112</v>
      </c>
      <c r="L27" s="31">
        <f>SUM('Mau A1'!X373:X385)</f>
        <v>56</v>
      </c>
      <c r="M27" s="31">
        <f>SUM('Mau A1'!Y373:Y385)</f>
        <v>379.5</v>
      </c>
      <c r="N27" s="31">
        <f>SUM('Mau A1'!Z373:Z385)</f>
        <v>-112</v>
      </c>
      <c r="O27" s="31">
        <f>SUM('Mau A1'!AA373:AA385)</f>
        <v>-1</v>
      </c>
      <c r="P27" s="37">
        <f>SUM('Mau A1'!AC373:AC385)</f>
        <v>266.5</v>
      </c>
      <c r="Q27" s="31">
        <f>SUM('Mau A1'!AB373:AB385)</f>
        <v>0</v>
      </c>
      <c r="R27" s="24">
        <f t="shared" si="0"/>
        <v>200</v>
      </c>
      <c r="S27" s="26">
        <f t="shared" si="1"/>
        <v>66.5</v>
      </c>
      <c r="T27" s="26">
        <f t="shared" si="2"/>
        <v>0</v>
      </c>
      <c r="U27" s="27"/>
      <c r="V27" s="27"/>
      <c r="W27" s="27"/>
      <c r="X27" s="27"/>
      <c r="Y27" s="27"/>
      <c r="Z27" s="27"/>
    </row>
    <row r="28" spans="1:26" ht="18" customHeight="1">
      <c r="A28" s="18">
        <v>18</v>
      </c>
      <c r="B28" s="34" t="str">
        <f>IF('Mau A1'!B386="","",'Mau A1'!B386)</f>
        <v>Lê Quý Hưng</v>
      </c>
      <c r="C28" s="35" t="str">
        <f>IF('Mau A1'!C386="","",'Mau A1'!C386)</f>
        <v>Quốc</v>
      </c>
      <c r="D28" s="36">
        <f>SUM('Mau A1'!M386:M407)</f>
        <v>1042.6999999999998</v>
      </c>
      <c r="E28" s="31">
        <f>SUM('Mau A1'!N386:N407)</f>
        <v>67.5</v>
      </c>
      <c r="F28" s="31">
        <f>SUM('Mau A1'!O386:O407)</f>
        <v>0</v>
      </c>
      <c r="G28" s="31">
        <f>SUM('Mau A1'!P386:P407)</f>
        <v>1110.1999999999998</v>
      </c>
      <c r="H28" s="31">
        <f>SUM('Mau A1'!Q386:Q407)</f>
        <v>0</v>
      </c>
      <c r="I28" s="31">
        <f>SUM('Mau A1'!R386:R407)</f>
        <v>45</v>
      </c>
      <c r="J28" s="31">
        <f>SUM('Mau A1'!T386:T407)</f>
        <v>450</v>
      </c>
      <c r="K28" s="31">
        <f>SUM('Mau A1'!V386:V407)</f>
        <v>112</v>
      </c>
      <c r="L28" s="31">
        <f>SUM('Mau A1'!X386:X407)</f>
        <v>56</v>
      </c>
      <c r="M28" s="31">
        <f>SUM('Mau A1'!Y386:Y407)</f>
        <v>660.2</v>
      </c>
      <c r="N28" s="31">
        <f>SUM('Mau A1'!Z386:Z407)</f>
        <v>-112</v>
      </c>
      <c r="O28" s="31">
        <f>SUM('Mau A1'!AA386:AA407)</f>
        <v>-11</v>
      </c>
      <c r="P28" s="37">
        <f>SUM('Mau A1'!AC386:AC407)</f>
        <v>537.20000000000005</v>
      </c>
      <c r="Q28" s="31">
        <f>SUM('Mau A1'!AB386:AB407)</f>
        <v>0</v>
      </c>
      <c r="R28" s="24">
        <f t="shared" si="0"/>
        <v>200</v>
      </c>
      <c r="S28" s="25">
        <f t="shared" si="1"/>
        <v>337.2</v>
      </c>
      <c r="T28" s="26">
        <f t="shared" si="2"/>
        <v>0</v>
      </c>
      <c r="U28" s="27"/>
      <c r="V28" s="27"/>
      <c r="W28" s="27"/>
      <c r="X28" s="27"/>
      <c r="Y28" s="27"/>
      <c r="Z28" s="27"/>
    </row>
    <row r="29" spans="1:26" ht="18" customHeight="1">
      <c r="A29" s="18">
        <v>19</v>
      </c>
      <c r="B29" s="34" t="str">
        <f>IF('Mau A1'!B408="","",'Mau A1'!B408)</f>
        <v>Nguyễn Văn</v>
      </c>
      <c r="C29" s="35" t="str">
        <f>IF('Mau A1'!C408="","",'Mau A1'!C408)</f>
        <v>Đôn</v>
      </c>
      <c r="D29" s="36">
        <f>SUM('Mau A1'!M408:M432)</f>
        <v>941.90000000000009</v>
      </c>
      <c r="E29" s="31">
        <f>SUM('Mau A1'!N408:N432)</f>
        <v>175.5</v>
      </c>
      <c r="F29" s="31">
        <f>SUM('Mau A1'!O408:O432)</f>
        <v>0</v>
      </c>
      <c r="G29" s="31">
        <f>SUM('Mau A1'!P408:P432)</f>
        <v>1117.4000000000001</v>
      </c>
      <c r="H29" s="31">
        <f>SUM('Mau A1'!Q408:Q432)</f>
        <v>42.9</v>
      </c>
      <c r="I29" s="31">
        <f>SUM('Mau A1'!R408:R432)</f>
        <v>56</v>
      </c>
      <c r="J29" s="31">
        <f>SUM('Mau A1'!T408:T432)</f>
        <v>450</v>
      </c>
      <c r="K29" s="31">
        <f>SUM('Mau A1'!V408:V432)</f>
        <v>112</v>
      </c>
      <c r="L29" s="31">
        <f>SUM('Mau A1'!X408:X432)</f>
        <v>56</v>
      </c>
      <c r="M29" s="31">
        <f>SUM('Mau A1'!Y408:Y432)</f>
        <v>667.4</v>
      </c>
      <c r="N29" s="31">
        <f>SUM('Mau A1'!Z408:Z432)</f>
        <v>-69.099999999999994</v>
      </c>
      <c r="O29" s="31">
        <f>SUM('Mau A1'!AA408:AA432)</f>
        <v>0</v>
      </c>
      <c r="P29" s="37">
        <f>SUM('Mau A1'!AC408:AC432)</f>
        <v>598.29999999999995</v>
      </c>
      <c r="Q29" s="31">
        <f>SUM('Mau A1'!AB408:AB432)</f>
        <v>0</v>
      </c>
      <c r="R29" s="24">
        <f t="shared" si="0"/>
        <v>200</v>
      </c>
      <c r="S29" s="26">
        <f t="shared" si="1"/>
        <v>398.3</v>
      </c>
      <c r="T29" s="26">
        <f t="shared" si="2"/>
        <v>0</v>
      </c>
      <c r="U29" s="27"/>
      <c r="V29" s="27"/>
      <c r="W29" s="27"/>
      <c r="X29" s="27"/>
      <c r="Y29" s="27"/>
      <c r="Z29" s="27"/>
    </row>
    <row r="30" spans="1:26" ht="18" customHeight="1">
      <c r="A30" s="18">
        <v>20</v>
      </c>
      <c r="B30" s="34" t="str">
        <f>IF('Mau A1'!B433="","",'Mau A1'!B433)</f>
        <v>Bùi Văn</v>
      </c>
      <c r="C30" s="35" t="str">
        <f>IF('Mau A1'!C433="","",'Mau A1'!C433)</f>
        <v>Dũng</v>
      </c>
      <c r="D30" s="36">
        <f>SUM('Mau A1'!M433:M454)</f>
        <v>754.3</v>
      </c>
      <c r="E30" s="31">
        <f>SUM('Mau A1'!N433:N454)</f>
        <v>67.5</v>
      </c>
      <c r="F30" s="31">
        <f>SUM('Mau A1'!O433:O454)</f>
        <v>0</v>
      </c>
      <c r="G30" s="31">
        <f>SUM('Mau A1'!P433:P454)</f>
        <v>821.8</v>
      </c>
      <c r="H30" s="31">
        <f>SUM('Mau A1'!Q433:Q454)</f>
        <v>0</v>
      </c>
      <c r="I30" s="31">
        <f>SUM('Mau A1'!R433:R454)</f>
        <v>56</v>
      </c>
      <c r="J30" s="31">
        <f>SUM('Mau A1'!T433:T454)</f>
        <v>450</v>
      </c>
      <c r="K30" s="31">
        <f>SUM('Mau A1'!V433:V454)</f>
        <v>112</v>
      </c>
      <c r="L30" s="31">
        <f>SUM('Mau A1'!X433:X454)</f>
        <v>56</v>
      </c>
      <c r="M30" s="31">
        <f>SUM('Mau A1'!Y433:Y454)</f>
        <v>371.8</v>
      </c>
      <c r="N30" s="31">
        <f>SUM('Mau A1'!Z433:Z454)</f>
        <v>-112</v>
      </c>
      <c r="O30" s="31">
        <f>SUM('Mau A1'!AA433:AA454)</f>
        <v>0</v>
      </c>
      <c r="P30" s="38">
        <f>SUM('Mau A1'!AC433:AC454)</f>
        <v>259.8</v>
      </c>
      <c r="Q30" s="31">
        <f>SUM('Mau A1'!AB433:AB454)</f>
        <v>0</v>
      </c>
      <c r="R30" s="24">
        <f t="shared" si="0"/>
        <v>200</v>
      </c>
      <c r="S30" s="26">
        <f t="shared" si="1"/>
        <v>59.8</v>
      </c>
      <c r="T30" s="26">
        <f t="shared" si="2"/>
        <v>0</v>
      </c>
      <c r="U30" s="27"/>
      <c r="V30" s="27"/>
      <c r="W30" s="27"/>
      <c r="X30" s="27"/>
      <c r="Y30" s="27"/>
      <c r="Z30" s="27"/>
    </row>
    <row r="31" spans="1:26" ht="18" customHeight="1">
      <c r="A31" s="18">
        <v>21</v>
      </c>
      <c r="B31" s="34" t="str">
        <f>IF('Mau A1'!B455="","",'Mau A1'!B455)</f>
        <v>Đậng Ngọc</v>
      </c>
      <c r="C31" s="35" t="str">
        <f>IF('Mau A1'!C455="","",'Mau A1'!C455)</f>
        <v>Đoàn</v>
      </c>
      <c r="D31" s="36">
        <f>SUM('Mau A1'!M455:M480)</f>
        <v>1089.3</v>
      </c>
      <c r="E31" s="31">
        <f>SUM('Mau A1'!N455:N480)</f>
        <v>67.5</v>
      </c>
      <c r="F31" s="31">
        <f>SUM('Mau A1'!O455:O480)</f>
        <v>0</v>
      </c>
      <c r="G31" s="31">
        <f>SUM('Mau A1'!P455:P480)</f>
        <v>1156.8</v>
      </c>
      <c r="H31" s="31">
        <f>SUM('Mau A1'!Q455:Q480)</f>
        <v>0</v>
      </c>
      <c r="I31" s="31">
        <f>SUM('Mau A1'!R455:R480)</f>
        <v>56</v>
      </c>
      <c r="J31" s="31">
        <f>SUM('Mau A1'!T455:T480)</f>
        <v>450</v>
      </c>
      <c r="K31" s="31">
        <f>SUM('Mau A1'!V455:V480)</f>
        <v>112</v>
      </c>
      <c r="L31" s="31">
        <f>SUM('Mau A1'!X455:X480)</f>
        <v>56</v>
      </c>
      <c r="M31" s="31">
        <f>SUM('Mau A1'!Y455:Y480)</f>
        <v>706.8</v>
      </c>
      <c r="N31" s="31">
        <f>SUM('Mau A1'!Z455:Z480)</f>
        <v>-112</v>
      </c>
      <c r="O31" s="31">
        <f>SUM('Mau A1'!AA455:AA480)</f>
        <v>0</v>
      </c>
      <c r="P31" s="38">
        <f>SUM('Mau A1'!AC455:AC480)</f>
        <v>594.79999999999995</v>
      </c>
      <c r="Q31" s="31">
        <f>SUM('Mau A1'!AB455:AB480)</f>
        <v>0</v>
      </c>
      <c r="R31" s="24">
        <f t="shared" si="0"/>
        <v>200</v>
      </c>
      <c r="S31" s="26">
        <f t="shared" si="1"/>
        <v>394.8</v>
      </c>
      <c r="T31" s="26">
        <f t="shared" si="2"/>
        <v>0</v>
      </c>
      <c r="U31" s="27"/>
      <c r="V31" s="27"/>
      <c r="W31" s="27"/>
      <c r="X31" s="27"/>
      <c r="Y31" s="27"/>
      <c r="Z31" s="27"/>
    </row>
    <row r="32" spans="1:26" ht="18" customHeight="1">
      <c r="A32" s="18">
        <v>22</v>
      </c>
      <c r="B32" s="34" t="str">
        <f>IF('Mau A1'!B481="","",'Mau A1'!B481)</f>
        <v>Lê Tất</v>
      </c>
      <c r="C32" s="35" t="str">
        <f>IF('Mau A1'!C481="","",'Mau A1'!C481)</f>
        <v>Đạt</v>
      </c>
      <c r="D32" s="36">
        <f>SUM('Mau A1'!M481:M494)</f>
        <v>55.3</v>
      </c>
      <c r="E32" s="31">
        <f>SUM('Mau A1'!N481:N494)</f>
        <v>4.5</v>
      </c>
      <c r="F32" s="31">
        <f>SUM('Mau A1'!O481:O494)</f>
        <v>0</v>
      </c>
      <c r="G32" s="31">
        <f>SUM('Mau A1'!P481:P494)</f>
        <v>59.8</v>
      </c>
      <c r="H32" s="31">
        <f>SUM('Mau A1'!Q481:Q494)</f>
        <v>0</v>
      </c>
      <c r="I32" s="31">
        <f>SUM('Mau A1'!R481:R494)</f>
        <v>41</v>
      </c>
      <c r="J32" s="31">
        <f>SUM('Mau A1'!T481:T494)</f>
        <v>450</v>
      </c>
      <c r="K32" s="31">
        <f>SUM('Mau A1'!V481:V494)</f>
        <v>112</v>
      </c>
      <c r="L32" s="31">
        <f>SUM('Mau A1'!X481:X494)</f>
        <v>56</v>
      </c>
      <c r="M32" s="31">
        <f>SUM('Mau A1'!Y481:Y494)</f>
        <v>-390.2</v>
      </c>
      <c r="N32" s="31">
        <f>SUM('Mau A1'!Z481:Z494)</f>
        <v>-112</v>
      </c>
      <c r="O32" s="31">
        <f>SUM('Mau A1'!AA481:AA494)</f>
        <v>-15</v>
      </c>
      <c r="P32" s="38">
        <f>SUM('Mau A1'!AC481:AC494)</f>
        <v>-517.20000000000005</v>
      </c>
      <c r="Q32" s="31">
        <f>SUM('Mau A1'!AB481:AB494)</f>
        <v>0</v>
      </c>
      <c r="R32" s="24">
        <f t="shared" si="0"/>
        <v>-517.20000000000005</v>
      </c>
      <c r="S32" s="25">
        <f t="shared" si="1"/>
        <v>0</v>
      </c>
      <c r="T32" s="26">
        <f t="shared" si="2"/>
        <v>-517.20000000000005</v>
      </c>
      <c r="U32" s="27"/>
      <c r="V32" s="27"/>
      <c r="W32" s="27"/>
      <c r="X32" s="27"/>
      <c r="Y32" s="27"/>
      <c r="Z32" s="27"/>
    </row>
    <row r="33" spans="1:26" ht="18" customHeight="1">
      <c r="A33" s="18">
        <v>23</v>
      </c>
      <c r="B33" s="34" t="str">
        <f>IF('Mau A1'!B495="","",'Mau A1'!B495)</f>
        <v>Dương Ngọc</v>
      </c>
      <c r="C33" s="35" t="str">
        <f>IF('Mau A1'!C495="","",'Mau A1'!C495)</f>
        <v>Vọng</v>
      </c>
      <c r="D33" s="36">
        <f>SUM('Mau A1'!M495:M518)</f>
        <v>1245.0999999999999</v>
      </c>
      <c r="E33" s="31">
        <f>SUM('Mau A1'!N495:N518)</f>
        <v>67.5</v>
      </c>
      <c r="F33" s="31">
        <f>SUM('Mau A1'!O495:O518)</f>
        <v>0</v>
      </c>
      <c r="G33" s="31">
        <f>SUM('Mau A1'!P495:P518)</f>
        <v>1312.6</v>
      </c>
      <c r="H33" s="31">
        <f>SUM('Mau A1'!Q495:Q518)</f>
        <v>0</v>
      </c>
      <c r="I33" s="31">
        <f>SUM('Mau A1'!R495:R518)</f>
        <v>21</v>
      </c>
      <c r="J33" s="31">
        <f>SUM('Mau A1'!T495:T518)</f>
        <v>450</v>
      </c>
      <c r="K33" s="31">
        <f>SUM('Mau A1'!V495:V518)</f>
        <v>112</v>
      </c>
      <c r="L33" s="31">
        <f>SUM('Mau A1'!X495:X518)</f>
        <v>56</v>
      </c>
      <c r="M33" s="31">
        <f>SUM('Mau A1'!Y495:Y518)</f>
        <v>862.6</v>
      </c>
      <c r="N33" s="31">
        <f>SUM('Mau A1'!Z495:Z518)</f>
        <v>-112</v>
      </c>
      <c r="O33" s="31">
        <f>SUM('Mau A1'!AA495:AA518)</f>
        <v>-35</v>
      </c>
      <c r="P33" s="37">
        <f>SUM('Mau A1'!AC495:AC518)</f>
        <v>715.6</v>
      </c>
      <c r="Q33" s="31">
        <f>SUM('Mau A1'!AB495:AB518)</f>
        <v>0</v>
      </c>
      <c r="R33" s="24">
        <f t="shared" si="0"/>
        <v>200</v>
      </c>
      <c r="S33" s="26">
        <f t="shared" si="1"/>
        <v>515.6</v>
      </c>
      <c r="T33" s="26">
        <f t="shared" si="2"/>
        <v>0</v>
      </c>
      <c r="U33" s="27"/>
      <c r="V33" s="27"/>
      <c r="W33" s="27"/>
      <c r="X33" s="27"/>
      <c r="Y33" s="27"/>
      <c r="Z33" s="27"/>
    </row>
    <row r="34" spans="1:26" ht="18" customHeight="1">
      <c r="A34" s="18">
        <v>24</v>
      </c>
      <c r="B34" s="34" t="str">
        <f>IF('Mau A1'!B519="","",'Mau A1'!B519)</f>
        <v>Lê Phi</v>
      </c>
      <c r="C34" s="35" t="str">
        <f>IF('Mau A1'!C519="","",'Mau A1'!C519)</f>
        <v>Trường</v>
      </c>
      <c r="D34" s="30">
        <f>SUM('Mau A1'!M519:M538)</f>
        <v>741.99999999999989</v>
      </c>
      <c r="E34" s="31">
        <f>SUM('Mau A1'!N519:N538)</f>
        <v>67.5</v>
      </c>
      <c r="F34" s="31">
        <f>SUM('Mau A1'!O519:O538)</f>
        <v>0</v>
      </c>
      <c r="G34" s="31">
        <f>SUM('Mau A1'!P519:P538)</f>
        <v>809.49999999999989</v>
      </c>
      <c r="H34" s="31">
        <f>SUM('Mau A1'!Q519:Q538)</f>
        <v>0</v>
      </c>
      <c r="I34" s="31">
        <f>SUM('Mau A1'!R519:R538)</f>
        <v>56</v>
      </c>
      <c r="J34" s="31">
        <f>SUM('Mau A1'!T519:T538)</f>
        <v>450</v>
      </c>
      <c r="K34" s="31">
        <f>SUM('Mau A1'!V519:V538)</f>
        <v>112</v>
      </c>
      <c r="L34" s="31">
        <f>SUM('Mau A1'!X519:X538)</f>
        <v>56</v>
      </c>
      <c r="M34" s="31">
        <f>SUM('Mau A1'!Y519:Y538)</f>
        <v>359.5</v>
      </c>
      <c r="N34" s="31">
        <f>SUM('Mau A1'!Z519:Z538)</f>
        <v>-112</v>
      </c>
      <c r="O34" s="31">
        <f>SUM('Mau A1'!AA519:AA538)</f>
        <v>0</v>
      </c>
      <c r="P34" s="37">
        <f>SUM('Mau A1'!AC519:AC538)</f>
        <v>247.5</v>
      </c>
      <c r="Q34" s="31">
        <f>SUM('Mau A1'!AB519:AB538)</f>
        <v>0</v>
      </c>
      <c r="R34" s="24">
        <f t="shared" si="0"/>
        <v>200</v>
      </c>
      <c r="S34" s="26">
        <f t="shared" si="1"/>
        <v>47.5</v>
      </c>
      <c r="T34" s="26">
        <f t="shared" si="2"/>
        <v>0</v>
      </c>
      <c r="U34" s="41"/>
      <c r="V34" s="41"/>
      <c r="W34" s="41"/>
      <c r="X34" s="41"/>
      <c r="Y34" s="41"/>
      <c r="Z34" s="41"/>
    </row>
    <row r="35" spans="1:26" ht="18" customHeight="1">
      <c r="A35" s="18">
        <v>25</v>
      </c>
      <c r="B35" s="34" t="str">
        <f>IF('Mau A1'!B539="","",'Mau A1'!B539)</f>
        <v xml:space="preserve">Nguyễn Ngọc </v>
      </c>
      <c r="C35" s="35" t="str">
        <f>IF('Mau A1'!C539="","",'Mau A1'!C539)</f>
        <v>Tuyên</v>
      </c>
      <c r="D35" s="36">
        <f>SUM('Mau A1'!M539:M559)</f>
        <v>1170.2</v>
      </c>
      <c r="E35" s="31">
        <f>SUM('Mau A1'!N539:N559)</f>
        <v>67.5</v>
      </c>
      <c r="F35" s="31">
        <f>SUM('Mau A1'!O539:O559)</f>
        <v>0</v>
      </c>
      <c r="G35" s="31">
        <f>SUM('Mau A1'!P539:P559)</f>
        <v>1237.7</v>
      </c>
      <c r="H35" s="31">
        <f>SUM('Mau A1'!Q539:Q559)</f>
        <v>0</v>
      </c>
      <c r="I35" s="31">
        <f>SUM('Mau A1'!R539:R559)</f>
        <v>56</v>
      </c>
      <c r="J35" s="31">
        <f>SUM('Mau A1'!T539:T559)</f>
        <v>450</v>
      </c>
      <c r="K35" s="31">
        <f>SUM('Mau A1'!V539:V559)</f>
        <v>112</v>
      </c>
      <c r="L35" s="31">
        <f>SUM('Mau A1'!X539:X559)</f>
        <v>56</v>
      </c>
      <c r="M35" s="31">
        <f>SUM('Mau A1'!Y539:Y559)</f>
        <v>787.7</v>
      </c>
      <c r="N35" s="31">
        <f>SUM('Mau A1'!Z539:Z559)</f>
        <v>-112</v>
      </c>
      <c r="O35" s="31">
        <f>SUM('Mau A1'!AA539:AA559)</f>
        <v>0</v>
      </c>
      <c r="P35" s="37">
        <f>SUM('Mau A1'!AC539:AC559)</f>
        <v>675.7</v>
      </c>
      <c r="Q35" s="31">
        <f>SUM('Mau A1'!AB539:AB559)</f>
        <v>0</v>
      </c>
      <c r="R35" s="24">
        <f t="shared" si="0"/>
        <v>200</v>
      </c>
      <c r="S35" s="26">
        <f t="shared" si="1"/>
        <v>475.7</v>
      </c>
      <c r="T35" s="26">
        <f t="shared" si="2"/>
        <v>0</v>
      </c>
      <c r="U35" s="27"/>
      <c r="V35" s="27"/>
      <c r="W35" s="27"/>
      <c r="X35" s="27"/>
      <c r="Y35" s="27"/>
      <c r="Z35" s="27"/>
    </row>
    <row r="36" spans="1:26" ht="18" customHeight="1">
      <c r="A36" s="18">
        <v>26</v>
      </c>
      <c r="B36" s="34" t="str">
        <f>IF('Mau A1'!B609="","",'Mau A1'!B609)</f>
        <v>Nguyễn Thanh</v>
      </c>
      <c r="C36" s="35" t="str">
        <f>IF('Mau A1'!C609="","",'Mau A1'!C609)</f>
        <v>Lâm</v>
      </c>
      <c r="D36" s="36">
        <f>SUM('Mau A1'!M609:M618)</f>
        <v>72</v>
      </c>
      <c r="E36" s="31">
        <f>SUM('Mau A1'!N609:N618)</f>
        <v>0</v>
      </c>
      <c r="F36" s="31">
        <f>SUM('Mau A1'!O609:O618)</f>
        <v>0</v>
      </c>
      <c r="G36" s="31">
        <f>SUM('Mau A1'!P609:P618)</f>
        <v>72</v>
      </c>
      <c r="H36" s="31">
        <f>SUM('Mau A1'!Q609:Q618)</f>
        <v>0</v>
      </c>
      <c r="I36" s="31">
        <f>SUM('Mau A1'!R609:R618)</f>
        <v>0</v>
      </c>
      <c r="J36" s="31">
        <f>SUM('Mau A1'!T609:T618)</f>
        <v>0</v>
      </c>
      <c r="K36" s="31">
        <f>SUM('Mau A1'!V609:V618)</f>
        <v>0</v>
      </c>
      <c r="L36" s="31">
        <f>SUM('Mau A1'!X609:X618)</f>
        <v>0</v>
      </c>
      <c r="M36" s="31">
        <f>SUM('Mau A1'!Y609:Y618)</f>
        <v>0</v>
      </c>
      <c r="N36" s="31">
        <f>SUM('Mau A1'!Z609:Z618)</f>
        <v>0</v>
      </c>
      <c r="O36" s="31">
        <f>SUM('Mau A1'!AA609:AA618)</f>
        <v>0</v>
      </c>
      <c r="P36" s="37">
        <f>SUM('Mau A1'!AC609:AC618)</f>
        <v>72</v>
      </c>
      <c r="Q36" s="31">
        <f>SUM('Mau A1'!AB609:AB618)</f>
        <v>0</v>
      </c>
      <c r="R36" s="24">
        <f t="shared" si="0"/>
        <v>72</v>
      </c>
      <c r="S36" s="26">
        <f t="shared" si="1"/>
        <v>0</v>
      </c>
      <c r="T36" s="25">
        <f t="shared" si="2"/>
        <v>0</v>
      </c>
      <c r="U36" s="27"/>
      <c r="V36" s="27"/>
      <c r="W36" s="27"/>
      <c r="X36" s="27"/>
      <c r="Y36" s="27"/>
      <c r="Z36" s="27"/>
    </row>
    <row r="37" spans="1:26" ht="18" hidden="1" customHeight="1">
      <c r="A37" s="18">
        <v>27</v>
      </c>
      <c r="B37" s="34" t="str">
        <f>IF('Mau A1'!B619="","",'Mau A1'!B619)</f>
        <v>Huỳnh Thị Minh Ly</v>
      </c>
      <c r="C37" s="35" t="str">
        <f>IF('Mau A1'!C619="","",'Mau A1'!C619)</f>
        <v>Ly</v>
      </c>
      <c r="D37" s="36">
        <f>SUM('Mau A1'!M619:M628)</f>
        <v>90</v>
      </c>
      <c r="E37" s="31">
        <f>SUM('Mau A1'!N619:N628)</f>
        <v>0</v>
      </c>
      <c r="F37" s="31">
        <f>SUM('Mau A1'!O619:O628)</f>
        <v>0</v>
      </c>
      <c r="G37" s="31">
        <f>SUM('Mau A1'!P619:P628)</f>
        <v>90</v>
      </c>
      <c r="H37" s="31">
        <f>SUM('Mau A1'!Q619:Q628)</f>
        <v>0</v>
      </c>
      <c r="I37" s="31">
        <f>SUM('Mau A1'!R619:R628)</f>
        <v>0</v>
      </c>
      <c r="J37" s="31">
        <f>SUM('Mau A1'!T619:T628)</f>
        <v>0</v>
      </c>
      <c r="K37" s="31">
        <f>SUM('Mau A1'!V619:V628)</f>
        <v>0</v>
      </c>
      <c r="L37" s="31">
        <f>SUM('Mau A1'!X619:X628)</f>
        <v>0</v>
      </c>
      <c r="M37" s="31">
        <f>SUM('Mau A1'!Y619:Y628)</f>
        <v>0</v>
      </c>
      <c r="N37" s="31">
        <f>SUM('Mau A1'!Z619:Z628)</f>
        <v>0</v>
      </c>
      <c r="O37" s="31">
        <f>SUM('Mau A1'!AA619:AA628)</f>
        <v>0</v>
      </c>
      <c r="P37" s="38">
        <f>SUM('Mau A1'!AC619:AC628)</f>
        <v>0</v>
      </c>
      <c r="Q37" s="31">
        <f>SUM('Mau A1'!AB619:AB628)</f>
        <v>0</v>
      </c>
      <c r="R37" s="24">
        <f t="shared" si="0"/>
        <v>0</v>
      </c>
      <c r="S37" s="26">
        <f t="shared" si="1"/>
        <v>0</v>
      </c>
      <c r="T37" s="25">
        <f t="shared" si="2"/>
        <v>0</v>
      </c>
      <c r="U37" s="27"/>
      <c r="V37" s="27"/>
      <c r="W37" s="27"/>
      <c r="X37" s="27"/>
      <c r="Y37" s="27"/>
      <c r="Z37" s="27"/>
    </row>
    <row r="38" spans="1:26" ht="18" hidden="1" customHeight="1">
      <c r="A38" s="18">
        <v>28</v>
      </c>
      <c r="B38" s="34" t="str">
        <f>IF('Mau A1'!B629="","",'Mau A1'!B629)</f>
        <v xml:space="preserve">Nguyễn Hữu </v>
      </c>
      <c r="C38" s="35" t="str">
        <f>IF('Mau A1'!C629="","",'Mau A1'!C629)</f>
        <v>Lộc</v>
      </c>
      <c r="D38" s="36">
        <f>SUM('Mau A1'!M629:M638)</f>
        <v>90</v>
      </c>
      <c r="E38" s="31">
        <f>SUM('Mau A1'!N629:N638)</f>
        <v>0</v>
      </c>
      <c r="F38" s="31">
        <f>SUM('Mau A1'!O629:O638)</f>
        <v>0</v>
      </c>
      <c r="G38" s="31">
        <f>SUM('Mau A1'!P629:P638)</f>
        <v>90</v>
      </c>
      <c r="H38" s="31">
        <f>SUM('Mau A1'!Q629:Q638)</f>
        <v>0</v>
      </c>
      <c r="I38" s="31">
        <f>SUM('Mau A1'!R629:R638)</f>
        <v>0</v>
      </c>
      <c r="J38" s="31">
        <f>SUM('Mau A1'!T629:T638)</f>
        <v>0</v>
      </c>
      <c r="K38" s="31">
        <f>SUM('Mau A1'!V629:V638)</f>
        <v>0</v>
      </c>
      <c r="L38" s="31">
        <f>SUM('Mau A1'!X629:X638)</f>
        <v>0</v>
      </c>
      <c r="M38" s="31">
        <f>SUM('Mau A1'!Y629:Y638)</f>
        <v>0</v>
      </c>
      <c r="N38" s="31">
        <f>SUM('Mau A1'!Z629:Z638)</f>
        <v>0</v>
      </c>
      <c r="O38" s="31">
        <f>SUM('Mau A1'!AA629:AA638)</f>
        <v>0</v>
      </c>
      <c r="P38" s="38">
        <f>SUM('Mau A1'!AC629:AC638)</f>
        <v>0</v>
      </c>
      <c r="Q38" s="31">
        <f>SUM('Mau A1'!AB629:AB638)</f>
        <v>0</v>
      </c>
      <c r="R38" s="24">
        <f t="shared" si="0"/>
        <v>0</v>
      </c>
      <c r="S38" s="26">
        <f t="shared" si="1"/>
        <v>0</v>
      </c>
      <c r="T38" s="25">
        <f t="shared" si="2"/>
        <v>0</v>
      </c>
      <c r="U38" s="27"/>
      <c r="V38" s="27"/>
      <c r="W38" s="27"/>
      <c r="X38" s="27"/>
      <c r="Y38" s="27"/>
      <c r="Z38" s="27"/>
    </row>
    <row r="39" spans="1:26" ht="18" hidden="1" customHeight="1">
      <c r="A39" s="18">
        <v>29</v>
      </c>
      <c r="B39" s="34" t="str">
        <f>IF('Mau A1'!B639="","",'Mau A1'!B639)</f>
        <v>Huỳnh Thị Mai</v>
      </c>
      <c r="C39" s="35" t="str">
        <f>IF('Mau A1'!C639="","",'Mau A1'!C639)</f>
        <v>Mai</v>
      </c>
      <c r="D39" s="36">
        <f>SUM('Mau A1'!M639:M648)</f>
        <v>90</v>
      </c>
      <c r="E39" s="31">
        <f>SUM('Mau A1'!N639:N648)</f>
        <v>0</v>
      </c>
      <c r="F39" s="31">
        <f>SUM('Mau A1'!O639:O648)</f>
        <v>0</v>
      </c>
      <c r="G39" s="31">
        <f>SUM('Mau A1'!P639:P648)</f>
        <v>90</v>
      </c>
      <c r="H39" s="31">
        <f>SUM('Mau A1'!Q639:Q648)</f>
        <v>0</v>
      </c>
      <c r="I39" s="31">
        <f>SUM('Mau A1'!R639:R648)</f>
        <v>0</v>
      </c>
      <c r="J39" s="31">
        <f>SUM('Mau A1'!T639:T648)</f>
        <v>0</v>
      </c>
      <c r="K39" s="31">
        <f>SUM('Mau A1'!V639:V648)</f>
        <v>0</v>
      </c>
      <c r="L39" s="31">
        <f>SUM('Mau A1'!X639:X648)</f>
        <v>0</v>
      </c>
      <c r="M39" s="31">
        <f>SUM('Mau A1'!Y639:Y648)</f>
        <v>0</v>
      </c>
      <c r="N39" s="31">
        <f>SUM('Mau A1'!Z639:Z648)</f>
        <v>0</v>
      </c>
      <c r="O39" s="31">
        <f>SUM('Mau A1'!AA639:AA648)</f>
        <v>0</v>
      </c>
      <c r="P39" s="38">
        <f>SUM('Mau A1'!AC639:AC648)</f>
        <v>0</v>
      </c>
      <c r="Q39" s="31">
        <f>SUM('Mau A1'!AB639:AB648)</f>
        <v>0</v>
      </c>
      <c r="R39" s="24">
        <f t="shared" si="0"/>
        <v>0</v>
      </c>
      <c r="S39" s="26">
        <f t="shared" si="1"/>
        <v>0</v>
      </c>
      <c r="T39" s="25">
        <f t="shared" si="2"/>
        <v>0</v>
      </c>
      <c r="U39" s="27"/>
      <c r="V39" s="27"/>
      <c r="W39" s="27"/>
      <c r="X39" s="27"/>
      <c r="Y39" s="27"/>
      <c r="Z39" s="27"/>
    </row>
    <row r="40" spans="1:26" ht="18" hidden="1" customHeight="1">
      <c r="A40" s="18">
        <v>30</v>
      </c>
      <c r="B40" s="34" t="str">
        <f>IF('Mau A1'!B660="","",'Mau A1'!B660)</f>
        <v>TG 2</v>
      </c>
      <c r="C40" s="35" t="str">
        <f>IF('Mau A1'!C660="","",'Mau A1'!C660)</f>
        <v/>
      </c>
      <c r="D40" s="36">
        <f>SUM('Mau A1'!M660:M670)</f>
        <v>639</v>
      </c>
      <c r="E40" s="31">
        <f>SUM('Mau A1'!N660:N670)</f>
        <v>0</v>
      </c>
      <c r="F40" s="31">
        <f>SUM('Mau A1'!O660:O670)</f>
        <v>0</v>
      </c>
      <c r="G40" s="31">
        <f>SUM('Mau A1'!P660:P670)</f>
        <v>639</v>
      </c>
      <c r="H40" s="31">
        <f>SUM('Mau A1'!Q660:Q670)</f>
        <v>0</v>
      </c>
      <c r="I40" s="31">
        <f>SUM('Mau A1'!R660:R670)</f>
        <v>0</v>
      </c>
      <c r="J40" s="31">
        <f>SUM('Mau A1'!T660:T670)</f>
        <v>0</v>
      </c>
      <c r="K40" s="31">
        <f>SUM('Mau A1'!V660:V670)</f>
        <v>0</v>
      </c>
      <c r="L40" s="31">
        <f>SUM('Mau A1'!X660:X670)</f>
        <v>0</v>
      </c>
      <c r="M40" s="31">
        <f>SUM('Mau A1'!Y660:Y670)</f>
        <v>0</v>
      </c>
      <c r="N40" s="31">
        <f>SUM('Mau A1'!Z660:Z670)</f>
        <v>0</v>
      </c>
      <c r="O40" s="31">
        <f>SUM('Mau A1'!AA660:AA670)</f>
        <v>0</v>
      </c>
      <c r="P40" s="37">
        <f>SUM('Mau A1'!AC660:AC670)</f>
        <v>0</v>
      </c>
      <c r="Q40" s="31">
        <f>SUM('Mau A1'!AB660:AB670)</f>
        <v>0</v>
      </c>
      <c r="R40" s="24">
        <f t="shared" si="0"/>
        <v>0</v>
      </c>
      <c r="S40" s="26">
        <f t="shared" si="1"/>
        <v>0</v>
      </c>
      <c r="T40" s="25">
        <f t="shared" si="2"/>
        <v>0</v>
      </c>
      <c r="U40" s="27"/>
      <c r="V40" s="27"/>
      <c r="W40" s="27"/>
      <c r="X40" s="27"/>
      <c r="Y40" s="27"/>
      <c r="Z40" s="27"/>
    </row>
    <row r="41" spans="1:26" ht="18" hidden="1" customHeight="1">
      <c r="A41" s="18">
        <v>31</v>
      </c>
      <c r="B41" s="34" t="e">
        <f>IF('Mau A1'!#REF!="","",'Mau A1'!#REF!)</f>
        <v>#REF!</v>
      </c>
      <c r="C41" s="35" t="e">
        <f>IF('Mau A1'!#REF!="","",'Mau A1'!#REF!)</f>
        <v>#REF!</v>
      </c>
      <c r="D41" s="36" t="e">
        <f>SUM('Mau A1'!#REF!)</f>
        <v>#REF!</v>
      </c>
      <c r="E41" s="31" t="e">
        <f>SUM('Mau A1'!#REF!)</f>
        <v>#REF!</v>
      </c>
      <c r="F41" s="31" t="e">
        <f>SUM('Mau A1'!#REF!)</f>
        <v>#REF!</v>
      </c>
      <c r="G41" s="31" t="e">
        <f>SUM('Mau A1'!#REF!)</f>
        <v>#REF!</v>
      </c>
      <c r="H41" s="31" t="e">
        <f>SUM('Mau A1'!#REF!)</f>
        <v>#REF!</v>
      </c>
      <c r="I41" s="31" t="e">
        <f>SUM('Mau A1'!#REF!)</f>
        <v>#REF!</v>
      </c>
      <c r="J41" s="31" t="e">
        <f>SUM('Mau A1'!#REF!)</f>
        <v>#REF!</v>
      </c>
      <c r="K41" s="31" t="e">
        <f>SUM('Mau A1'!#REF!)</f>
        <v>#REF!</v>
      </c>
      <c r="L41" s="31" t="e">
        <f>SUM('Mau A1'!#REF!)</f>
        <v>#REF!</v>
      </c>
      <c r="M41" s="31" t="e">
        <f>SUM('Mau A1'!#REF!)</f>
        <v>#REF!</v>
      </c>
      <c r="N41" s="31" t="e">
        <f>SUM('Mau A1'!#REF!)</f>
        <v>#REF!</v>
      </c>
      <c r="O41" s="31" t="e">
        <f>SUM('Mau A1'!#REF!)</f>
        <v>#REF!</v>
      </c>
      <c r="P41" s="38" t="e">
        <f>SUM('Mau A1'!#REF!)</f>
        <v>#REF!</v>
      </c>
      <c r="Q41" s="31" t="e">
        <f>SUM('Mau A1'!#REF!)</f>
        <v>#REF!</v>
      </c>
      <c r="R41" s="24" t="e">
        <f t="shared" si="0"/>
        <v>#REF!</v>
      </c>
      <c r="S41" s="26" t="e">
        <f t="shared" si="1"/>
        <v>#REF!</v>
      </c>
      <c r="T41" s="26" t="e">
        <f t="shared" si="2"/>
        <v>#REF!</v>
      </c>
      <c r="U41" s="27"/>
      <c r="V41" s="27"/>
      <c r="W41" s="27"/>
      <c r="X41" s="27"/>
      <c r="Y41" s="27"/>
      <c r="Z41" s="27"/>
    </row>
    <row r="42" spans="1:26" ht="18" hidden="1" customHeight="1">
      <c r="A42" s="18">
        <v>32</v>
      </c>
      <c r="B42" s="34" t="e">
        <f>IF('Mau A1'!#REF!="","",'Mau A1'!#REF!)</f>
        <v>#REF!</v>
      </c>
      <c r="C42" s="35" t="e">
        <f>IF('Mau A1'!#REF!="","",'Mau A1'!#REF!)</f>
        <v>#REF!</v>
      </c>
      <c r="D42" s="36" t="e">
        <f>SUM('Mau A1'!#REF!)</f>
        <v>#REF!</v>
      </c>
      <c r="E42" s="31" t="e">
        <f>SUM('Mau A1'!#REF!)</f>
        <v>#REF!</v>
      </c>
      <c r="F42" s="31" t="e">
        <f>SUM('Mau A1'!#REF!)</f>
        <v>#REF!</v>
      </c>
      <c r="G42" s="31" t="e">
        <f>SUM('Mau A1'!#REF!)</f>
        <v>#REF!</v>
      </c>
      <c r="H42" s="31" t="e">
        <f>SUM('Mau A1'!#REF!)</f>
        <v>#REF!</v>
      </c>
      <c r="I42" s="31" t="e">
        <f>SUM('Mau A1'!#REF!)</f>
        <v>#REF!</v>
      </c>
      <c r="J42" s="31" t="e">
        <f>SUM('Mau A1'!#REF!)</f>
        <v>#REF!</v>
      </c>
      <c r="K42" s="31" t="e">
        <f>SUM('Mau A1'!#REF!)</f>
        <v>#REF!</v>
      </c>
      <c r="L42" s="31" t="e">
        <f>SUM('Mau A1'!#REF!)</f>
        <v>#REF!</v>
      </c>
      <c r="M42" s="31" t="e">
        <f>SUM('Mau A1'!#REF!)</f>
        <v>#REF!</v>
      </c>
      <c r="N42" s="31" t="e">
        <f>SUM('Mau A1'!#REF!)</f>
        <v>#REF!</v>
      </c>
      <c r="O42" s="31" t="e">
        <f>SUM('Mau A1'!#REF!)</f>
        <v>#REF!</v>
      </c>
      <c r="P42" s="38" t="e">
        <f>SUM('Mau A1'!#REF!)</f>
        <v>#REF!</v>
      </c>
      <c r="Q42" s="31" t="e">
        <f>SUM('Mau A1'!#REF!)</f>
        <v>#REF!</v>
      </c>
      <c r="R42" s="24" t="e">
        <f t="shared" si="0"/>
        <v>#REF!</v>
      </c>
      <c r="S42" s="26" t="e">
        <f t="shared" si="1"/>
        <v>#REF!</v>
      </c>
      <c r="T42" s="26" t="e">
        <f t="shared" si="2"/>
        <v>#REF!</v>
      </c>
      <c r="U42" s="27"/>
      <c r="V42" s="27"/>
      <c r="W42" s="27"/>
      <c r="X42" s="27"/>
      <c r="Y42" s="27"/>
      <c r="Z42" s="27"/>
    </row>
    <row r="43" spans="1:26" ht="18" hidden="1" customHeight="1">
      <c r="A43" s="18">
        <v>33</v>
      </c>
      <c r="B43" s="34" t="e">
        <f>IF('Mau A1'!#REF!="","",'Mau A1'!#REF!)</f>
        <v>#REF!</v>
      </c>
      <c r="C43" s="35" t="e">
        <f>IF('Mau A1'!#REF!="","",'Mau A1'!#REF!)</f>
        <v>#REF!</v>
      </c>
      <c r="D43" s="36" t="e">
        <f>SUM('Mau A1'!#REF!)</f>
        <v>#REF!</v>
      </c>
      <c r="E43" s="31" t="e">
        <f>SUM('Mau A1'!#REF!)</f>
        <v>#REF!</v>
      </c>
      <c r="F43" s="31" t="e">
        <f>SUM('Mau A1'!#REF!)</f>
        <v>#REF!</v>
      </c>
      <c r="G43" s="31" t="e">
        <f>SUM('Mau A1'!#REF!)</f>
        <v>#REF!</v>
      </c>
      <c r="H43" s="31" t="e">
        <f>SUM('Mau A1'!#REF!)</f>
        <v>#REF!</v>
      </c>
      <c r="I43" s="31" t="e">
        <f>SUM('Mau A1'!#REF!)</f>
        <v>#REF!</v>
      </c>
      <c r="J43" s="31" t="e">
        <f>SUM('Mau A1'!#REF!)</f>
        <v>#REF!</v>
      </c>
      <c r="K43" s="31" t="e">
        <f>SUM('Mau A1'!#REF!)</f>
        <v>#REF!</v>
      </c>
      <c r="L43" s="31" t="e">
        <f>SUM('Mau A1'!#REF!)</f>
        <v>#REF!</v>
      </c>
      <c r="M43" s="31" t="e">
        <f>SUM('Mau A1'!#REF!)</f>
        <v>#REF!</v>
      </c>
      <c r="N43" s="31" t="e">
        <f>SUM('Mau A1'!#REF!)</f>
        <v>#REF!</v>
      </c>
      <c r="O43" s="31" t="e">
        <f>SUM('Mau A1'!#REF!)</f>
        <v>#REF!</v>
      </c>
      <c r="P43" s="38" t="e">
        <f>SUM('Mau A1'!#REF!)</f>
        <v>#REF!</v>
      </c>
      <c r="Q43" s="31" t="e">
        <f>SUM('Mau A1'!#REF!)</f>
        <v>#REF!</v>
      </c>
      <c r="R43" s="24" t="e">
        <f t="shared" si="0"/>
        <v>#REF!</v>
      </c>
      <c r="S43" s="26" t="e">
        <f t="shared" si="1"/>
        <v>#REF!</v>
      </c>
      <c r="T43" s="26" t="e">
        <f t="shared" si="2"/>
        <v>#REF!</v>
      </c>
      <c r="U43" s="27"/>
      <c r="V43" s="27"/>
      <c r="W43" s="27"/>
      <c r="X43" s="27"/>
      <c r="Y43" s="27"/>
      <c r="Z43" s="27"/>
    </row>
    <row r="44" spans="1:26" ht="18" hidden="1" customHeight="1">
      <c r="A44" s="18">
        <v>34</v>
      </c>
      <c r="B44" s="34" t="e">
        <f>IF('Mau A1'!#REF!="","",'Mau A1'!#REF!)</f>
        <v>#REF!</v>
      </c>
      <c r="C44" s="35" t="e">
        <f>IF('Mau A1'!#REF!="","",'Mau A1'!#REF!)</f>
        <v>#REF!</v>
      </c>
      <c r="D44" s="36" t="e">
        <f>SUM('Mau A1'!#REF!)</f>
        <v>#REF!</v>
      </c>
      <c r="E44" s="31" t="e">
        <f>SUM('Mau A1'!#REF!)</f>
        <v>#REF!</v>
      </c>
      <c r="F44" s="31" t="e">
        <f>SUM('Mau A1'!#REF!)</f>
        <v>#REF!</v>
      </c>
      <c r="G44" s="31" t="e">
        <f>SUM('Mau A1'!#REF!)</f>
        <v>#REF!</v>
      </c>
      <c r="H44" s="31" t="e">
        <f>SUM('Mau A1'!#REF!)</f>
        <v>#REF!</v>
      </c>
      <c r="I44" s="31" t="e">
        <f>SUM('Mau A1'!#REF!)</f>
        <v>#REF!</v>
      </c>
      <c r="J44" s="31" t="e">
        <f>SUM('Mau A1'!#REF!)</f>
        <v>#REF!</v>
      </c>
      <c r="K44" s="31" t="e">
        <f>SUM('Mau A1'!#REF!)</f>
        <v>#REF!</v>
      </c>
      <c r="L44" s="31" t="e">
        <f>SUM('Mau A1'!#REF!)</f>
        <v>#REF!</v>
      </c>
      <c r="M44" s="31" t="e">
        <f>SUM('Mau A1'!#REF!)</f>
        <v>#REF!</v>
      </c>
      <c r="N44" s="31" t="e">
        <f>SUM('Mau A1'!#REF!)</f>
        <v>#REF!</v>
      </c>
      <c r="O44" s="31" t="e">
        <f>SUM('Mau A1'!#REF!)</f>
        <v>#REF!</v>
      </c>
      <c r="P44" s="38" t="e">
        <f>SUM('Mau A1'!#REF!)</f>
        <v>#REF!</v>
      </c>
      <c r="Q44" s="31" t="e">
        <f>SUM('Mau A1'!#REF!)</f>
        <v>#REF!</v>
      </c>
      <c r="R44" s="24" t="e">
        <f t="shared" si="0"/>
        <v>#REF!</v>
      </c>
      <c r="S44" s="26" t="e">
        <f t="shared" si="1"/>
        <v>#REF!</v>
      </c>
      <c r="T44" s="26" t="e">
        <f t="shared" si="2"/>
        <v>#REF!</v>
      </c>
      <c r="U44" s="27"/>
      <c r="V44" s="27"/>
      <c r="W44" s="27"/>
      <c r="X44" s="27"/>
      <c r="Y44" s="27"/>
      <c r="Z44" s="27"/>
    </row>
    <row r="45" spans="1:26" ht="18" hidden="1" customHeight="1">
      <c r="A45" s="18">
        <v>35</v>
      </c>
      <c r="B45" s="34" t="e">
        <f>IF('Mau A1'!#REF!="","",'Mau A1'!#REF!)</f>
        <v>#REF!</v>
      </c>
      <c r="C45" s="35" t="e">
        <f>IF('Mau A1'!#REF!="","",'Mau A1'!#REF!)</f>
        <v>#REF!</v>
      </c>
      <c r="D45" s="36" t="e">
        <f>SUM('Mau A1'!#REF!)</f>
        <v>#REF!</v>
      </c>
      <c r="E45" s="31" t="e">
        <f>SUM('Mau A1'!#REF!)</f>
        <v>#REF!</v>
      </c>
      <c r="F45" s="31" t="e">
        <f>SUM('Mau A1'!#REF!)</f>
        <v>#REF!</v>
      </c>
      <c r="G45" s="31" t="e">
        <f>SUM('Mau A1'!#REF!)</f>
        <v>#REF!</v>
      </c>
      <c r="H45" s="31" t="e">
        <f>SUM('Mau A1'!#REF!)</f>
        <v>#REF!</v>
      </c>
      <c r="I45" s="31" t="e">
        <f>SUM('Mau A1'!#REF!)</f>
        <v>#REF!</v>
      </c>
      <c r="J45" s="31" t="e">
        <f>SUM('Mau A1'!#REF!)</f>
        <v>#REF!</v>
      </c>
      <c r="K45" s="31" t="e">
        <f>SUM('Mau A1'!#REF!)</f>
        <v>#REF!</v>
      </c>
      <c r="L45" s="31" t="e">
        <f>SUM('Mau A1'!#REF!)</f>
        <v>#REF!</v>
      </c>
      <c r="M45" s="31" t="e">
        <f>SUM('Mau A1'!#REF!)</f>
        <v>#REF!</v>
      </c>
      <c r="N45" s="31" t="e">
        <f>SUM('Mau A1'!#REF!)</f>
        <v>#REF!</v>
      </c>
      <c r="O45" s="31" t="e">
        <f>SUM('Mau A1'!#REF!)</f>
        <v>#REF!</v>
      </c>
      <c r="P45" s="38" t="e">
        <f>SUM('Mau A1'!#REF!)</f>
        <v>#REF!</v>
      </c>
      <c r="Q45" s="31" t="e">
        <f>SUM('Mau A1'!#REF!)</f>
        <v>#REF!</v>
      </c>
      <c r="R45" s="24" t="e">
        <f t="shared" si="0"/>
        <v>#REF!</v>
      </c>
      <c r="S45" s="26" t="e">
        <f t="shared" si="1"/>
        <v>#REF!</v>
      </c>
      <c r="T45" s="26" t="e">
        <f t="shared" si="2"/>
        <v>#REF!</v>
      </c>
      <c r="U45" s="27"/>
      <c r="V45" s="27"/>
      <c r="W45" s="27"/>
      <c r="X45" s="27"/>
      <c r="Y45" s="27"/>
      <c r="Z45" s="27"/>
    </row>
    <row r="46" spans="1:26" ht="18" hidden="1" customHeight="1">
      <c r="A46" s="18">
        <v>36</v>
      </c>
      <c r="B46" s="34" t="e">
        <f>IF('Mau A1'!#REF!="","",'Mau A1'!#REF!)</f>
        <v>#REF!</v>
      </c>
      <c r="C46" s="35" t="e">
        <f>IF('Mau A1'!#REF!="","",'Mau A1'!#REF!)</f>
        <v>#REF!</v>
      </c>
      <c r="D46" s="36" t="e">
        <f>SUM('Mau A1'!#REF!)</f>
        <v>#REF!</v>
      </c>
      <c r="E46" s="31" t="e">
        <f>SUM('Mau A1'!#REF!)</f>
        <v>#REF!</v>
      </c>
      <c r="F46" s="31" t="e">
        <f>SUM('Mau A1'!#REF!)</f>
        <v>#REF!</v>
      </c>
      <c r="G46" s="31" t="e">
        <f>SUM('Mau A1'!#REF!)</f>
        <v>#REF!</v>
      </c>
      <c r="H46" s="31" t="e">
        <f>SUM('Mau A1'!#REF!)</f>
        <v>#REF!</v>
      </c>
      <c r="I46" s="31" t="e">
        <f>SUM('Mau A1'!#REF!)</f>
        <v>#REF!</v>
      </c>
      <c r="J46" s="31" t="e">
        <f>SUM('Mau A1'!#REF!)</f>
        <v>#REF!</v>
      </c>
      <c r="K46" s="31" t="e">
        <f>SUM('Mau A1'!#REF!)</f>
        <v>#REF!</v>
      </c>
      <c r="L46" s="31" t="e">
        <f>SUM('Mau A1'!#REF!)</f>
        <v>#REF!</v>
      </c>
      <c r="M46" s="31" t="e">
        <f>SUM('Mau A1'!#REF!)</f>
        <v>#REF!</v>
      </c>
      <c r="N46" s="31" t="e">
        <f>SUM('Mau A1'!#REF!)</f>
        <v>#REF!</v>
      </c>
      <c r="O46" s="31" t="e">
        <f>SUM('Mau A1'!#REF!)</f>
        <v>#REF!</v>
      </c>
      <c r="P46" s="38" t="e">
        <f>SUM('Mau A1'!#REF!)</f>
        <v>#REF!</v>
      </c>
      <c r="Q46" s="31" t="e">
        <f>SUM('Mau A1'!#REF!)</f>
        <v>#REF!</v>
      </c>
      <c r="R46" s="24" t="e">
        <f t="shared" si="0"/>
        <v>#REF!</v>
      </c>
      <c r="S46" s="26" t="e">
        <f t="shared" si="1"/>
        <v>#REF!</v>
      </c>
      <c r="T46" s="26" t="e">
        <f t="shared" si="2"/>
        <v>#REF!</v>
      </c>
      <c r="U46" s="27"/>
      <c r="V46" s="27"/>
      <c r="W46" s="27"/>
      <c r="X46" s="27"/>
      <c r="Y46" s="27"/>
      <c r="Z46" s="27"/>
    </row>
    <row r="47" spans="1:26" ht="18" hidden="1" customHeight="1">
      <c r="A47" s="18">
        <v>37</v>
      </c>
      <c r="B47" s="34" t="e">
        <f>IF('Mau A1'!#REF!="","",'Mau A1'!#REF!)</f>
        <v>#REF!</v>
      </c>
      <c r="C47" s="35" t="e">
        <f>IF('Mau A1'!#REF!="","",'Mau A1'!#REF!)</f>
        <v>#REF!</v>
      </c>
      <c r="D47" s="36" t="e">
        <f>SUM('Mau A1'!#REF!)</f>
        <v>#REF!</v>
      </c>
      <c r="E47" s="31" t="e">
        <f>SUM('Mau A1'!#REF!)</f>
        <v>#REF!</v>
      </c>
      <c r="F47" s="31" t="e">
        <f>SUM('Mau A1'!#REF!)</f>
        <v>#REF!</v>
      </c>
      <c r="G47" s="31" t="e">
        <f>SUM('Mau A1'!#REF!)</f>
        <v>#REF!</v>
      </c>
      <c r="H47" s="31" t="e">
        <f>SUM('Mau A1'!#REF!)</f>
        <v>#REF!</v>
      </c>
      <c r="I47" s="31" t="e">
        <f>SUM('Mau A1'!#REF!)</f>
        <v>#REF!</v>
      </c>
      <c r="J47" s="31" t="e">
        <f>SUM('Mau A1'!#REF!)</f>
        <v>#REF!</v>
      </c>
      <c r="K47" s="31" t="e">
        <f>SUM('Mau A1'!#REF!)</f>
        <v>#REF!</v>
      </c>
      <c r="L47" s="31" t="e">
        <f>SUM('Mau A1'!#REF!)</f>
        <v>#REF!</v>
      </c>
      <c r="M47" s="31" t="e">
        <f>SUM('Mau A1'!#REF!)</f>
        <v>#REF!</v>
      </c>
      <c r="N47" s="31" t="e">
        <f>SUM('Mau A1'!#REF!)</f>
        <v>#REF!</v>
      </c>
      <c r="O47" s="31" t="e">
        <f>SUM('Mau A1'!#REF!)</f>
        <v>#REF!</v>
      </c>
      <c r="P47" s="38" t="e">
        <f>SUM('Mau A1'!#REF!)</f>
        <v>#REF!</v>
      </c>
      <c r="Q47" s="31" t="e">
        <f>SUM('Mau A1'!#REF!)</f>
        <v>#REF!</v>
      </c>
      <c r="R47" s="24" t="e">
        <f t="shared" si="0"/>
        <v>#REF!</v>
      </c>
      <c r="S47" s="26" t="e">
        <f t="shared" si="1"/>
        <v>#REF!</v>
      </c>
      <c r="T47" s="26" t="e">
        <f t="shared" si="2"/>
        <v>#REF!</v>
      </c>
      <c r="U47" s="27"/>
      <c r="V47" s="27"/>
      <c r="W47" s="27"/>
      <c r="X47" s="27"/>
      <c r="Y47" s="27"/>
      <c r="Z47" s="27"/>
    </row>
    <row r="48" spans="1:26" ht="18" hidden="1" customHeight="1">
      <c r="A48" s="18">
        <v>38</v>
      </c>
      <c r="B48" s="34" t="e">
        <f>IF('Mau A1'!#REF!="","",'Mau A1'!#REF!)</f>
        <v>#REF!</v>
      </c>
      <c r="C48" s="35" t="e">
        <f>IF('Mau A1'!#REF!="","",'Mau A1'!#REF!)</f>
        <v>#REF!</v>
      </c>
      <c r="D48" s="36" t="e">
        <f>SUM('Mau A1'!#REF!)</f>
        <v>#REF!</v>
      </c>
      <c r="E48" s="31" t="e">
        <f>SUM('Mau A1'!#REF!)</f>
        <v>#REF!</v>
      </c>
      <c r="F48" s="31" t="e">
        <f>SUM('Mau A1'!#REF!)</f>
        <v>#REF!</v>
      </c>
      <c r="G48" s="31" t="e">
        <f>SUM('Mau A1'!#REF!)</f>
        <v>#REF!</v>
      </c>
      <c r="H48" s="31" t="e">
        <f>SUM('Mau A1'!#REF!)</f>
        <v>#REF!</v>
      </c>
      <c r="I48" s="31" t="e">
        <f>SUM('Mau A1'!#REF!)</f>
        <v>#REF!</v>
      </c>
      <c r="J48" s="31" t="e">
        <f>SUM('Mau A1'!#REF!)</f>
        <v>#REF!</v>
      </c>
      <c r="K48" s="31" t="e">
        <f>SUM('Mau A1'!#REF!)</f>
        <v>#REF!</v>
      </c>
      <c r="L48" s="31" t="e">
        <f>SUM('Mau A1'!#REF!)</f>
        <v>#REF!</v>
      </c>
      <c r="M48" s="31" t="e">
        <f>SUM('Mau A1'!#REF!)</f>
        <v>#REF!</v>
      </c>
      <c r="N48" s="31" t="e">
        <f>SUM('Mau A1'!#REF!)</f>
        <v>#REF!</v>
      </c>
      <c r="O48" s="31" t="e">
        <f>SUM('Mau A1'!#REF!)</f>
        <v>#REF!</v>
      </c>
      <c r="P48" s="37" t="e">
        <f>SUM('Mau A1'!#REF!)</f>
        <v>#REF!</v>
      </c>
      <c r="Q48" s="31" t="e">
        <f>SUM('Mau A1'!#REF!)</f>
        <v>#REF!</v>
      </c>
      <c r="R48" s="24" t="e">
        <f t="shared" si="0"/>
        <v>#REF!</v>
      </c>
      <c r="S48" s="26" t="e">
        <f t="shared" si="1"/>
        <v>#REF!</v>
      </c>
      <c r="T48" s="25" t="e">
        <f t="shared" si="2"/>
        <v>#REF!</v>
      </c>
      <c r="U48" s="27"/>
      <c r="V48" s="27"/>
      <c r="W48" s="27"/>
      <c r="X48" s="27"/>
      <c r="Y48" s="27"/>
      <c r="Z48" s="27"/>
    </row>
    <row r="49" spans="1:26" ht="18" hidden="1" customHeight="1">
      <c r="A49" s="18">
        <v>39</v>
      </c>
      <c r="B49" s="34" t="e">
        <f>IF('Mau A1'!#REF!="","",'Mau A1'!#REF!)</f>
        <v>#REF!</v>
      </c>
      <c r="C49" s="35" t="e">
        <f>IF('Mau A1'!#REF!="","",'Mau A1'!#REF!)</f>
        <v>#REF!</v>
      </c>
      <c r="D49" s="36" t="e">
        <f>SUM('Mau A1'!#REF!)</f>
        <v>#REF!</v>
      </c>
      <c r="E49" s="31" t="e">
        <f>SUM('Mau A1'!#REF!)</f>
        <v>#REF!</v>
      </c>
      <c r="F49" s="31" t="e">
        <f>SUM('Mau A1'!#REF!)</f>
        <v>#REF!</v>
      </c>
      <c r="G49" s="31" t="e">
        <f>SUM('Mau A1'!#REF!)</f>
        <v>#REF!</v>
      </c>
      <c r="H49" s="31" t="e">
        <f>SUM('Mau A1'!#REF!)</f>
        <v>#REF!</v>
      </c>
      <c r="I49" s="31" t="e">
        <f>SUM('Mau A1'!#REF!)</f>
        <v>#REF!</v>
      </c>
      <c r="J49" s="31" t="e">
        <f>SUM('Mau A1'!#REF!)</f>
        <v>#REF!</v>
      </c>
      <c r="K49" s="31" t="e">
        <f>SUM('Mau A1'!#REF!)</f>
        <v>#REF!</v>
      </c>
      <c r="L49" s="31" t="e">
        <f>SUM('Mau A1'!#REF!)</f>
        <v>#REF!</v>
      </c>
      <c r="M49" s="31" t="e">
        <f>SUM('Mau A1'!#REF!)</f>
        <v>#REF!</v>
      </c>
      <c r="N49" s="31" t="e">
        <f>SUM('Mau A1'!#REF!)</f>
        <v>#REF!</v>
      </c>
      <c r="O49" s="31" t="e">
        <f>SUM('Mau A1'!#REF!)</f>
        <v>#REF!</v>
      </c>
      <c r="P49" s="38" t="e">
        <f>SUM('Mau A1'!#REF!)</f>
        <v>#REF!</v>
      </c>
      <c r="Q49" s="31" t="e">
        <f>SUM('Mau A1'!#REF!)</f>
        <v>#REF!</v>
      </c>
      <c r="R49" s="24" t="e">
        <f t="shared" si="0"/>
        <v>#REF!</v>
      </c>
      <c r="S49" s="26" t="e">
        <f t="shared" si="1"/>
        <v>#REF!</v>
      </c>
      <c r="T49" s="26" t="e">
        <f t="shared" si="2"/>
        <v>#REF!</v>
      </c>
      <c r="U49" s="27"/>
      <c r="V49" s="27"/>
      <c r="W49" s="27"/>
      <c r="X49" s="27"/>
      <c r="Y49" s="27"/>
      <c r="Z49" s="27"/>
    </row>
    <row r="50" spans="1:26" ht="18" hidden="1" customHeight="1">
      <c r="A50" s="18">
        <v>40</v>
      </c>
      <c r="B50" s="34" t="e">
        <f>IF('Mau A1'!#REF!="","",'Mau A1'!#REF!)</f>
        <v>#REF!</v>
      </c>
      <c r="C50" s="35" t="e">
        <f>IF('Mau A1'!#REF!="","",'Mau A1'!#REF!)</f>
        <v>#REF!</v>
      </c>
      <c r="D50" s="36" t="e">
        <f>SUM('Mau A1'!#REF!)</f>
        <v>#REF!</v>
      </c>
      <c r="E50" s="31" t="e">
        <f>SUM('Mau A1'!#REF!)</f>
        <v>#REF!</v>
      </c>
      <c r="F50" s="31" t="e">
        <f>SUM('Mau A1'!#REF!)</f>
        <v>#REF!</v>
      </c>
      <c r="G50" s="31" t="e">
        <f>SUM('Mau A1'!#REF!)</f>
        <v>#REF!</v>
      </c>
      <c r="H50" s="31" t="e">
        <f>SUM('Mau A1'!#REF!)</f>
        <v>#REF!</v>
      </c>
      <c r="I50" s="31" t="e">
        <f>SUM('Mau A1'!#REF!)</f>
        <v>#REF!</v>
      </c>
      <c r="J50" s="31" t="e">
        <f>SUM('Mau A1'!#REF!)</f>
        <v>#REF!</v>
      </c>
      <c r="K50" s="31" t="e">
        <f>SUM('Mau A1'!#REF!)</f>
        <v>#REF!</v>
      </c>
      <c r="L50" s="31" t="e">
        <f>SUM('Mau A1'!#REF!)</f>
        <v>#REF!</v>
      </c>
      <c r="M50" s="31" t="e">
        <f>SUM('Mau A1'!#REF!)</f>
        <v>#REF!</v>
      </c>
      <c r="N50" s="31" t="e">
        <f>SUM('Mau A1'!#REF!)</f>
        <v>#REF!</v>
      </c>
      <c r="O50" s="31" t="e">
        <f>SUM('Mau A1'!#REF!)</f>
        <v>#REF!</v>
      </c>
      <c r="P50" s="38" t="e">
        <f>SUM('Mau A1'!#REF!)</f>
        <v>#REF!</v>
      </c>
      <c r="Q50" s="31" t="e">
        <f>SUM('Mau A1'!#REF!)</f>
        <v>#REF!</v>
      </c>
      <c r="R50" s="24" t="e">
        <f t="shared" si="0"/>
        <v>#REF!</v>
      </c>
      <c r="S50" s="26" t="e">
        <f t="shared" si="1"/>
        <v>#REF!</v>
      </c>
      <c r="T50" s="26" t="e">
        <f t="shared" si="2"/>
        <v>#REF!</v>
      </c>
      <c r="U50" s="27"/>
      <c r="V50" s="27"/>
      <c r="W50" s="27"/>
      <c r="X50" s="27"/>
      <c r="Y50" s="27"/>
      <c r="Z50" s="27"/>
    </row>
    <row r="51" spans="1:26" ht="18" hidden="1" customHeight="1">
      <c r="A51" s="18">
        <v>41</v>
      </c>
      <c r="B51" s="34" t="e">
        <f>IF('Mau A1'!#REF!="","",'Mau A1'!#REF!)</f>
        <v>#REF!</v>
      </c>
      <c r="C51" s="43" t="e">
        <f>IF('Mau A1'!#REF!="","",'Mau A1'!#REF!)</f>
        <v>#REF!</v>
      </c>
      <c r="D51" s="36" t="e">
        <f>SUM('Mau A1'!#REF!)</f>
        <v>#REF!</v>
      </c>
      <c r="E51" s="31" t="e">
        <f>SUM('Mau A1'!#REF!)</f>
        <v>#REF!</v>
      </c>
      <c r="F51" s="31" t="e">
        <f>SUM('Mau A1'!#REF!)</f>
        <v>#REF!</v>
      </c>
      <c r="G51" s="31" t="e">
        <f>SUM('Mau A1'!#REF!)</f>
        <v>#REF!</v>
      </c>
      <c r="H51" s="31" t="e">
        <f>SUM('Mau A1'!#REF!)</f>
        <v>#REF!</v>
      </c>
      <c r="I51" s="31" t="e">
        <f>SUM('Mau A1'!#REF!)</f>
        <v>#REF!</v>
      </c>
      <c r="J51" s="31" t="e">
        <f>SUM('Mau A1'!#REF!)</f>
        <v>#REF!</v>
      </c>
      <c r="K51" s="31" t="e">
        <f>SUM('Mau A1'!#REF!)</f>
        <v>#REF!</v>
      </c>
      <c r="L51" s="31" t="e">
        <f>SUM('Mau A1'!#REF!)</f>
        <v>#REF!</v>
      </c>
      <c r="M51" s="31" t="e">
        <f>SUM('Mau A1'!#REF!)</f>
        <v>#REF!</v>
      </c>
      <c r="N51" s="31" t="e">
        <f>SUM('Mau A1'!#REF!)</f>
        <v>#REF!</v>
      </c>
      <c r="O51" s="31" t="e">
        <f>SUM('Mau A1'!#REF!)</f>
        <v>#REF!</v>
      </c>
      <c r="P51" s="38" t="e">
        <f>SUM('Mau A1'!#REF!)</f>
        <v>#REF!</v>
      </c>
      <c r="Q51" s="31" t="e">
        <f>SUM('Mau A1'!#REF!)</f>
        <v>#REF!</v>
      </c>
      <c r="R51" s="24" t="e">
        <f t="shared" si="0"/>
        <v>#REF!</v>
      </c>
      <c r="S51" s="26" t="e">
        <f t="shared" si="1"/>
        <v>#REF!</v>
      </c>
      <c r="T51" s="25" t="e">
        <f t="shared" si="2"/>
        <v>#REF!</v>
      </c>
      <c r="U51" s="27"/>
      <c r="V51" s="27"/>
      <c r="W51" s="27"/>
      <c r="X51" s="27"/>
      <c r="Y51" s="27"/>
      <c r="Z51" s="27"/>
    </row>
    <row r="52" spans="1:26" ht="18" hidden="1" customHeight="1">
      <c r="A52" s="18">
        <v>42</v>
      </c>
      <c r="B52" s="34" t="e">
        <f>IF('Mau A1'!#REF!="","",'Mau A1'!#REF!)</f>
        <v>#REF!</v>
      </c>
      <c r="C52" s="43" t="e">
        <f>IF('Mau A1'!#REF!="","",'Mau A1'!#REF!)</f>
        <v>#REF!</v>
      </c>
      <c r="D52" s="36" t="e">
        <f>SUM('Mau A1'!#REF!)</f>
        <v>#REF!</v>
      </c>
      <c r="E52" s="31" t="e">
        <f>SUM('Mau A1'!#REF!)</f>
        <v>#REF!</v>
      </c>
      <c r="F52" s="31" t="e">
        <f>SUM('Mau A1'!#REF!)</f>
        <v>#REF!</v>
      </c>
      <c r="G52" s="31" t="e">
        <f>SUM('Mau A1'!#REF!)</f>
        <v>#REF!</v>
      </c>
      <c r="H52" s="31" t="e">
        <f>SUM('Mau A1'!#REF!)</f>
        <v>#REF!</v>
      </c>
      <c r="I52" s="31" t="e">
        <f>SUM('Mau A1'!#REF!)</f>
        <v>#REF!</v>
      </c>
      <c r="J52" s="31" t="e">
        <f>SUM('Mau A1'!#REF!)</f>
        <v>#REF!</v>
      </c>
      <c r="K52" s="31" t="e">
        <f>SUM('Mau A1'!#REF!)</f>
        <v>#REF!</v>
      </c>
      <c r="L52" s="31" t="e">
        <f>SUM('Mau A1'!#REF!)</f>
        <v>#REF!</v>
      </c>
      <c r="M52" s="31" t="e">
        <f>SUM('Mau A1'!#REF!)</f>
        <v>#REF!</v>
      </c>
      <c r="N52" s="31" t="e">
        <f>SUM('Mau A1'!#REF!)</f>
        <v>#REF!</v>
      </c>
      <c r="O52" s="31" t="e">
        <f>SUM('Mau A1'!#REF!)</f>
        <v>#REF!</v>
      </c>
      <c r="P52" s="37" t="e">
        <f>SUM('Mau A1'!#REF!)</f>
        <v>#REF!</v>
      </c>
      <c r="Q52" s="31" t="e">
        <f>SUM('Mau A1'!#REF!)</f>
        <v>#REF!</v>
      </c>
      <c r="R52" s="24" t="e">
        <f t="shared" si="0"/>
        <v>#REF!</v>
      </c>
      <c r="S52" s="26" t="e">
        <f t="shared" si="1"/>
        <v>#REF!</v>
      </c>
      <c r="T52" s="26" t="e">
        <f t="shared" si="2"/>
        <v>#REF!</v>
      </c>
      <c r="U52" s="27"/>
      <c r="V52" s="27"/>
      <c r="W52" s="27"/>
      <c r="X52" s="27"/>
      <c r="Y52" s="27"/>
      <c r="Z52" s="27"/>
    </row>
    <row r="53" spans="1:26" ht="18" hidden="1" customHeight="1">
      <c r="A53" s="18">
        <v>43</v>
      </c>
      <c r="B53" s="34" t="e">
        <f>IF('Mau A1'!#REF!="","",'Mau A1'!#REF!)</f>
        <v>#REF!</v>
      </c>
      <c r="C53" s="43" t="e">
        <f>IF('Mau A1'!#REF!="","",'Mau A1'!#REF!)</f>
        <v>#REF!</v>
      </c>
      <c r="D53" s="36" t="e">
        <f>SUM('Mau A1'!#REF!)</f>
        <v>#REF!</v>
      </c>
      <c r="E53" s="31" t="e">
        <f>SUM('Mau A1'!#REF!)</f>
        <v>#REF!</v>
      </c>
      <c r="F53" s="31" t="e">
        <f>SUM('Mau A1'!#REF!)</f>
        <v>#REF!</v>
      </c>
      <c r="G53" s="31" t="e">
        <f>SUM('Mau A1'!#REF!)</f>
        <v>#REF!</v>
      </c>
      <c r="H53" s="31" t="e">
        <f>SUM('Mau A1'!#REF!)</f>
        <v>#REF!</v>
      </c>
      <c r="I53" s="31" t="e">
        <f>SUM('Mau A1'!#REF!)</f>
        <v>#REF!</v>
      </c>
      <c r="J53" s="31" t="e">
        <f>SUM('Mau A1'!#REF!)</f>
        <v>#REF!</v>
      </c>
      <c r="K53" s="31" t="e">
        <f>SUM('Mau A1'!#REF!)</f>
        <v>#REF!</v>
      </c>
      <c r="L53" s="31" t="e">
        <f>SUM('Mau A1'!#REF!)</f>
        <v>#REF!</v>
      </c>
      <c r="M53" s="31" t="e">
        <f>SUM('Mau A1'!#REF!)</f>
        <v>#REF!</v>
      </c>
      <c r="N53" s="31" t="e">
        <f>SUM('Mau A1'!#REF!)</f>
        <v>#REF!</v>
      </c>
      <c r="O53" s="31" t="e">
        <f>SUM('Mau A1'!#REF!)</f>
        <v>#REF!</v>
      </c>
      <c r="P53" s="37" t="e">
        <f>SUM('Mau A1'!#REF!)</f>
        <v>#REF!</v>
      </c>
      <c r="Q53" s="31" t="e">
        <f>SUM('Mau A1'!#REF!)</f>
        <v>#REF!</v>
      </c>
      <c r="R53" s="24" t="e">
        <f t="shared" si="0"/>
        <v>#REF!</v>
      </c>
      <c r="S53" s="26" t="e">
        <f t="shared" si="1"/>
        <v>#REF!</v>
      </c>
      <c r="T53" s="26" t="e">
        <f t="shared" si="2"/>
        <v>#REF!</v>
      </c>
      <c r="U53" s="27"/>
      <c r="V53" s="27"/>
      <c r="W53" s="27"/>
      <c r="X53" s="27"/>
      <c r="Y53" s="27"/>
      <c r="Z53" s="27"/>
    </row>
    <row r="54" spans="1:26" ht="18" hidden="1" customHeight="1">
      <c r="A54" s="18">
        <v>44</v>
      </c>
      <c r="B54" s="34" t="e">
        <f>IF('Mau A1'!#REF!="","",'Mau A1'!#REF!)</f>
        <v>#REF!</v>
      </c>
      <c r="C54" s="43" t="e">
        <f>IF('Mau A1'!#REF!="","",'Mau A1'!#REF!)</f>
        <v>#REF!</v>
      </c>
      <c r="D54" s="36" t="e">
        <f>SUM('Mau A1'!#REF!)</f>
        <v>#REF!</v>
      </c>
      <c r="E54" s="31" t="e">
        <f>SUM('Mau A1'!#REF!)</f>
        <v>#REF!</v>
      </c>
      <c r="F54" s="31" t="e">
        <f>SUM('Mau A1'!#REF!)</f>
        <v>#REF!</v>
      </c>
      <c r="G54" s="31" t="e">
        <f>SUM('Mau A1'!#REF!)</f>
        <v>#REF!</v>
      </c>
      <c r="H54" s="31" t="e">
        <f>SUM('Mau A1'!#REF!)</f>
        <v>#REF!</v>
      </c>
      <c r="I54" s="31" t="e">
        <f>SUM('Mau A1'!#REF!)</f>
        <v>#REF!</v>
      </c>
      <c r="J54" s="31" t="e">
        <f>SUM('Mau A1'!#REF!)</f>
        <v>#REF!</v>
      </c>
      <c r="K54" s="31" t="e">
        <f>SUM('Mau A1'!#REF!)</f>
        <v>#REF!</v>
      </c>
      <c r="L54" s="31" t="e">
        <f>SUM('Mau A1'!#REF!)</f>
        <v>#REF!</v>
      </c>
      <c r="M54" s="31" t="e">
        <f>SUM('Mau A1'!#REF!)</f>
        <v>#REF!</v>
      </c>
      <c r="N54" s="31" t="e">
        <f>SUM('Mau A1'!#REF!)</f>
        <v>#REF!</v>
      </c>
      <c r="O54" s="31" t="e">
        <f>SUM('Mau A1'!#REF!)</f>
        <v>#REF!</v>
      </c>
      <c r="P54" s="37" t="e">
        <f>SUM('Mau A1'!#REF!)</f>
        <v>#REF!</v>
      </c>
      <c r="Q54" s="31" t="e">
        <f>SUM('Mau A1'!#REF!)</f>
        <v>#REF!</v>
      </c>
      <c r="R54" s="24" t="e">
        <f t="shared" si="0"/>
        <v>#REF!</v>
      </c>
      <c r="S54" s="26" t="e">
        <f t="shared" si="1"/>
        <v>#REF!</v>
      </c>
      <c r="T54" s="26" t="e">
        <f t="shared" si="2"/>
        <v>#REF!</v>
      </c>
      <c r="U54" s="27"/>
      <c r="V54" s="27"/>
      <c r="W54" s="27"/>
      <c r="X54" s="27"/>
      <c r="Y54" s="27"/>
      <c r="Z54" s="27"/>
    </row>
    <row r="55" spans="1:26" ht="18" hidden="1" customHeight="1">
      <c r="A55" s="18">
        <v>45</v>
      </c>
      <c r="B55" s="34" t="e">
        <f>IF('Mau A1'!#REF!="","",'Mau A1'!#REF!)</f>
        <v>#REF!</v>
      </c>
      <c r="C55" s="43" t="e">
        <f>IF('Mau A1'!#REF!="","",'Mau A1'!#REF!)</f>
        <v>#REF!</v>
      </c>
      <c r="D55" s="36" t="e">
        <f>SUM('Mau A1'!#REF!)</f>
        <v>#REF!</v>
      </c>
      <c r="E55" s="31" t="e">
        <f>SUM('Mau A1'!#REF!)</f>
        <v>#REF!</v>
      </c>
      <c r="F55" s="31" t="e">
        <f>SUM('Mau A1'!#REF!)</f>
        <v>#REF!</v>
      </c>
      <c r="G55" s="31" t="e">
        <f>SUM('Mau A1'!#REF!)</f>
        <v>#REF!</v>
      </c>
      <c r="H55" s="31" t="e">
        <f>SUM('Mau A1'!#REF!)</f>
        <v>#REF!</v>
      </c>
      <c r="I55" s="31" t="e">
        <f>SUM('Mau A1'!#REF!)</f>
        <v>#REF!</v>
      </c>
      <c r="J55" s="31" t="e">
        <f>SUM('Mau A1'!#REF!)</f>
        <v>#REF!</v>
      </c>
      <c r="K55" s="31" t="e">
        <f>SUM('Mau A1'!#REF!)</f>
        <v>#REF!</v>
      </c>
      <c r="L55" s="31" t="e">
        <f>SUM('Mau A1'!#REF!)</f>
        <v>#REF!</v>
      </c>
      <c r="M55" s="31" t="e">
        <f>SUM('Mau A1'!#REF!)</f>
        <v>#REF!</v>
      </c>
      <c r="N55" s="31" t="e">
        <f>SUM('Mau A1'!#REF!)</f>
        <v>#REF!</v>
      </c>
      <c r="O55" s="31" t="e">
        <f>SUM('Mau A1'!#REF!)</f>
        <v>#REF!</v>
      </c>
      <c r="P55" s="37" t="e">
        <f>SUM('Mau A1'!#REF!)</f>
        <v>#REF!</v>
      </c>
      <c r="Q55" s="31" t="e">
        <f>SUM('Mau A1'!#REF!)</f>
        <v>#REF!</v>
      </c>
      <c r="R55" s="24" t="e">
        <f t="shared" si="0"/>
        <v>#REF!</v>
      </c>
      <c r="S55" s="26" t="e">
        <f t="shared" si="1"/>
        <v>#REF!</v>
      </c>
      <c r="T55" s="26" t="e">
        <f t="shared" si="2"/>
        <v>#REF!</v>
      </c>
      <c r="U55" s="27"/>
      <c r="V55" s="27"/>
      <c r="W55" s="27"/>
      <c r="X55" s="27"/>
      <c r="Y55" s="27"/>
      <c r="Z55" s="27"/>
    </row>
    <row r="56" spans="1:26" ht="18" hidden="1" customHeight="1">
      <c r="A56" s="18">
        <v>46</v>
      </c>
      <c r="B56" s="34" t="e">
        <f>IF('Mau A1'!#REF!="","",'Mau A1'!#REF!)</f>
        <v>#REF!</v>
      </c>
      <c r="C56" s="43" t="e">
        <f>IF('Mau A1'!#REF!="","",'Mau A1'!#REF!)</f>
        <v>#REF!</v>
      </c>
      <c r="D56" s="36" t="e">
        <f>SUM('Mau A1'!#REF!)</f>
        <v>#REF!</v>
      </c>
      <c r="E56" s="31" t="e">
        <f>SUM('Mau A1'!#REF!)</f>
        <v>#REF!</v>
      </c>
      <c r="F56" s="31" t="e">
        <f>SUM('Mau A1'!#REF!)</f>
        <v>#REF!</v>
      </c>
      <c r="G56" s="31" t="e">
        <f>SUM('Mau A1'!#REF!)</f>
        <v>#REF!</v>
      </c>
      <c r="H56" s="31" t="e">
        <f>SUM('Mau A1'!#REF!)</f>
        <v>#REF!</v>
      </c>
      <c r="I56" s="31" t="e">
        <f>SUM('Mau A1'!#REF!)</f>
        <v>#REF!</v>
      </c>
      <c r="J56" s="31" t="e">
        <f>SUM('Mau A1'!#REF!)</f>
        <v>#REF!</v>
      </c>
      <c r="K56" s="31" t="e">
        <f>SUM('Mau A1'!#REF!)</f>
        <v>#REF!</v>
      </c>
      <c r="L56" s="31" t="e">
        <f>SUM('Mau A1'!#REF!)</f>
        <v>#REF!</v>
      </c>
      <c r="M56" s="31" t="e">
        <f>SUM('Mau A1'!#REF!)</f>
        <v>#REF!</v>
      </c>
      <c r="N56" s="31" t="e">
        <f>SUM('Mau A1'!#REF!)</f>
        <v>#REF!</v>
      </c>
      <c r="O56" s="31" t="e">
        <f>SUM('Mau A1'!#REF!)</f>
        <v>#REF!</v>
      </c>
      <c r="P56" s="37" t="e">
        <f>SUM('Mau A1'!#REF!)</f>
        <v>#REF!</v>
      </c>
      <c r="Q56" s="31" t="e">
        <f>SUM('Mau A1'!#REF!)</f>
        <v>#REF!</v>
      </c>
      <c r="R56" s="24" t="e">
        <f t="shared" si="0"/>
        <v>#REF!</v>
      </c>
      <c r="S56" s="26" t="e">
        <f t="shared" si="1"/>
        <v>#REF!</v>
      </c>
      <c r="T56" s="26" t="e">
        <f t="shared" si="2"/>
        <v>#REF!</v>
      </c>
      <c r="U56" s="27"/>
      <c r="V56" s="27"/>
      <c r="W56" s="27"/>
      <c r="X56" s="27"/>
      <c r="Y56" s="27"/>
      <c r="Z56" s="27"/>
    </row>
    <row r="57" spans="1:26" ht="18" hidden="1" customHeight="1">
      <c r="A57" s="18">
        <v>47</v>
      </c>
      <c r="B57" s="34" t="e">
        <f>IF('Mau A1'!#REF!="","",'Mau A1'!#REF!)</f>
        <v>#REF!</v>
      </c>
      <c r="C57" s="43" t="e">
        <f>IF('Mau A1'!#REF!="","",'Mau A1'!#REF!)</f>
        <v>#REF!</v>
      </c>
      <c r="D57" s="36" t="e">
        <f>SUM('Mau A1'!#REF!)</f>
        <v>#REF!</v>
      </c>
      <c r="E57" s="31" t="e">
        <f>SUM('Mau A1'!#REF!)</f>
        <v>#REF!</v>
      </c>
      <c r="F57" s="31" t="e">
        <f>SUM('Mau A1'!#REF!)</f>
        <v>#REF!</v>
      </c>
      <c r="G57" s="31" t="e">
        <f>SUM('Mau A1'!#REF!)</f>
        <v>#REF!</v>
      </c>
      <c r="H57" s="31" t="e">
        <f>SUM('Mau A1'!#REF!)</f>
        <v>#REF!</v>
      </c>
      <c r="I57" s="31" t="e">
        <f>SUM('Mau A1'!#REF!)</f>
        <v>#REF!</v>
      </c>
      <c r="J57" s="31" t="e">
        <f>SUM('Mau A1'!#REF!)</f>
        <v>#REF!</v>
      </c>
      <c r="K57" s="31" t="e">
        <f>SUM('Mau A1'!#REF!)</f>
        <v>#REF!</v>
      </c>
      <c r="L57" s="31" t="e">
        <f>SUM('Mau A1'!#REF!)</f>
        <v>#REF!</v>
      </c>
      <c r="M57" s="31" t="e">
        <f>SUM('Mau A1'!#REF!)</f>
        <v>#REF!</v>
      </c>
      <c r="N57" s="31" t="e">
        <f>SUM('Mau A1'!#REF!)</f>
        <v>#REF!</v>
      </c>
      <c r="O57" s="31" t="e">
        <f>SUM('Mau A1'!#REF!)</f>
        <v>#REF!</v>
      </c>
      <c r="P57" s="37" t="e">
        <f>SUM('Mau A1'!#REF!)</f>
        <v>#REF!</v>
      </c>
      <c r="Q57" s="31" t="e">
        <f>SUM('Mau A1'!#REF!)</f>
        <v>#REF!</v>
      </c>
      <c r="R57" s="24" t="e">
        <f t="shared" si="0"/>
        <v>#REF!</v>
      </c>
      <c r="S57" s="26" t="e">
        <f t="shared" si="1"/>
        <v>#REF!</v>
      </c>
      <c r="T57" s="26" t="e">
        <f t="shared" si="2"/>
        <v>#REF!</v>
      </c>
      <c r="U57" s="27"/>
      <c r="V57" s="27"/>
      <c r="W57" s="27"/>
      <c r="X57" s="27"/>
      <c r="Y57" s="27"/>
      <c r="Z57" s="27"/>
    </row>
    <row r="58" spans="1:26" ht="18" hidden="1" customHeight="1">
      <c r="A58" s="18">
        <v>48</v>
      </c>
      <c r="B58" s="34" t="e">
        <f>IF('Mau A1'!#REF!="","",'Mau A1'!#REF!)</f>
        <v>#REF!</v>
      </c>
      <c r="C58" s="43" t="e">
        <f>IF('Mau A1'!#REF!="","",'Mau A1'!#REF!)</f>
        <v>#REF!</v>
      </c>
      <c r="D58" s="36" t="e">
        <f>SUM('Mau A1'!#REF!)</f>
        <v>#REF!</v>
      </c>
      <c r="E58" s="31" t="e">
        <f>SUM('Mau A1'!#REF!)</f>
        <v>#REF!</v>
      </c>
      <c r="F58" s="31" t="e">
        <f>SUM('Mau A1'!#REF!)</f>
        <v>#REF!</v>
      </c>
      <c r="G58" s="31" t="e">
        <f>SUM('Mau A1'!#REF!)</f>
        <v>#REF!</v>
      </c>
      <c r="H58" s="31" t="e">
        <f>SUM('Mau A1'!#REF!)</f>
        <v>#REF!</v>
      </c>
      <c r="I58" s="31" t="e">
        <f>SUM('Mau A1'!#REF!)</f>
        <v>#REF!</v>
      </c>
      <c r="J58" s="31" t="e">
        <f>SUM('Mau A1'!#REF!)</f>
        <v>#REF!</v>
      </c>
      <c r="K58" s="31" t="e">
        <f>SUM('Mau A1'!#REF!)</f>
        <v>#REF!</v>
      </c>
      <c r="L58" s="31" t="e">
        <f>SUM('Mau A1'!#REF!)</f>
        <v>#REF!</v>
      </c>
      <c r="M58" s="31" t="e">
        <f>SUM('Mau A1'!#REF!)</f>
        <v>#REF!</v>
      </c>
      <c r="N58" s="31" t="e">
        <f>SUM('Mau A1'!#REF!)</f>
        <v>#REF!</v>
      </c>
      <c r="O58" s="31" t="e">
        <f>SUM('Mau A1'!#REF!)</f>
        <v>#REF!</v>
      </c>
      <c r="P58" s="37" t="e">
        <f>SUM('Mau A1'!#REF!)</f>
        <v>#REF!</v>
      </c>
      <c r="Q58" s="31" t="e">
        <f>SUM('Mau A1'!#REF!)</f>
        <v>#REF!</v>
      </c>
      <c r="R58" s="24" t="e">
        <f t="shared" si="0"/>
        <v>#REF!</v>
      </c>
      <c r="S58" s="26" t="e">
        <f t="shared" si="1"/>
        <v>#REF!</v>
      </c>
      <c r="T58" s="26" t="e">
        <f t="shared" si="2"/>
        <v>#REF!</v>
      </c>
      <c r="U58" s="27"/>
      <c r="V58" s="27"/>
      <c r="W58" s="27"/>
      <c r="X58" s="27"/>
      <c r="Y58" s="27"/>
      <c r="Z58" s="27"/>
    </row>
    <row r="59" spans="1:26" ht="18" hidden="1" customHeight="1">
      <c r="A59" s="18">
        <v>49</v>
      </c>
      <c r="B59" s="34" t="e">
        <f>IF('Mau A1'!#REF!="","",'Mau A1'!#REF!)</f>
        <v>#REF!</v>
      </c>
      <c r="C59" s="43" t="e">
        <f>IF('Mau A1'!#REF!="","",'Mau A1'!#REF!)</f>
        <v>#REF!</v>
      </c>
      <c r="D59" s="36" t="e">
        <f>SUM('Mau A1'!#REF!)</f>
        <v>#REF!</v>
      </c>
      <c r="E59" s="31" t="e">
        <f>SUM('Mau A1'!#REF!)</f>
        <v>#REF!</v>
      </c>
      <c r="F59" s="31" t="e">
        <f>SUM('Mau A1'!#REF!)</f>
        <v>#REF!</v>
      </c>
      <c r="G59" s="31" t="e">
        <f>SUM('Mau A1'!#REF!)</f>
        <v>#REF!</v>
      </c>
      <c r="H59" s="31" t="e">
        <f>SUM('Mau A1'!#REF!)</f>
        <v>#REF!</v>
      </c>
      <c r="I59" s="31" t="e">
        <f>SUM('Mau A1'!#REF!)</f>
        <v>#REF!</v>
      </c>
      <c r="J59" s="31" t="e">
        <f>SUM('Mau A1'!#REF!)</f>
        <v>#REF!</v>
      </c>
      <c r="K59" s="31" t="e">
        <f>SUM('Mau A1'!#REF!)</f>
        <v>#REF!</v>
      </c>
      <c r="L59" s="31" t="e">
        <f>SUM('Mau A1'!#REF!)</f>
        <v>#REF!</v>
      </c>
      <c r="M59" s="31" t="e">
        <f>SUM('Mau A1'!#REF!)</f>
        <v>#REF!</v>
      </c>
      <c r="N59" s="31" t="e">
        <f>SUM('Mau A1'!#REF!)</f>
        <v>#REF!</v>
      </c>
      <c r="O59" s="31" t="e">
        <f>SUM('Mau A1'!#REF!)</f>
        <v>#REF!</v>
      </c>
      <c r="P59" s="37" t="e">
        <f>SUM('Mau A1'!#REF!)</f>
        <v>#REF!</v>
      </c>
      <c r="Q59" s="31" t="e">
        <f>SUM('Mau A1'!#REF!)</f>
        <v>#REF!</v>
      </c>
      <c r="R59" s="24" t="e">
        <f t="shared" si="0"/>
        <v>#REF!</v>
      </c>
      <c r="S59" s="26" t="e">
        <f t="shared" si="1"/>
        <v>#REF!</v>
      </c>
      <c r="T59" s="26" t="e">
        <f t="shared" si="2"/>
        <v>#REF!</v>
      </c>
      <c r="U59" s="27"/>
      <c r="V59" s="27"/>
      <c r="W59" s="27"/>
      <c r="X59" s="27"/>
      <c r="Y59" s="27"/>
      <c r="Z59" s="27"/>
    </row>
    <row r="60" spans="1:26" ht="18" hidden="1" customHeight="1">
      <c r="A60" s="18">
        <v>50</v>
      </c>
      <c r="B60" s="34" t="e">
        <f>IF('Mau A1'!#REF!="","",'Mau A1'!#REF!)</f>
        <v>#REF!</v>
      </c>
      <c r="C60" s="35" t="e">
        <f>IF('Mau A1'!#REF!="","",'Mau A1'!#REF!)</f>
        <v>#REF!</v>
      </c>
      <c r="D60" s="36" t="e">
        <f>SUM('Mau A1'!#REF!)</f>
        <v>#REF!</v>
      </c>
      <c r="E60" s="31" t="e">
        <f>SUM('Mau A1'!#REF!)</f>
        <v>#REF!</v>
      </c>
      <c r="F60" s="31" t="e">
        <f>SUM('Mau A1'!#REF!)</f>
        <v>#REF!</v>
      </c>
      <c r="G60" s="31" t="e">
        <f>SUM('Mau A1'!#REF!)</f>
        <v>#REF!</v>
      </c>
      <c r="H60" s="31" t="e">
        <f>SUM('Mau A1'!#REF!)</f>
        <v>#REF!</v>
      </c>
      <c r="I60" s="31" t="e">
        <f>SUM('Mau A1'!#REF!)</f>
        <v>#REF!</v>
      </c>
      <c r="J60" s="31" t="e">
        <f>SUM('Mau A1'!#REF!)</f>
        <v>#REF!</v>
      </c>
      <c r="K60" s="31" t="e">
        <f>SUM('Mau A1'!#REF!)</f>
        <v>#REF!</v>
      </c>
      <c r="L60" s="31" t="e">
        <f>SUM('Mau A1'!#REF!)</f>
        <v>#REF!</v>
      </c>
      <c r="M60" s="31" t="e">
        <f>SUM('Mau A1'!#REF!)</f>
        <v>#REF!</v>
      </c>
      <c r="N60" s="31" t="e">
        <f>SUM('Mau A1'!#REF!)</f>
        <v>#REF!</v>
      </c>
      <c r="O60" s="31" t="e">
        <f>SUM('Mau A1'!#REF!)</f>
        <v>#REF!</v>
      </c>
      <c r="P60" s="37" t="e">
        <f>SUM('Mau A1'!#REF!)</f>
        <v>#REF!</v>
      </c>
      <c r="Q60" s="31" t="e">
        <f>SUM('Mau A1'!#REF!)</f>
        <v>#REF!</v>
      </c>
      <c r="R60" s="24" t="e">
        <f t="shared" si="0"/>
        <v>#REF!</v>
      </c>
      <c r="S60" s="26" t="e">
        <f t="shared" si="1"/>
        <v>#REF!</v>
      </c>
      <c r="T60" s="26" t="e">
        <f t="shared" si="2"/>
        <v>#REF!</v>
      </c>
      <c r="U60" s="27"/>
      <c r="V60" s="27"/>
      <c r="W60" s="27"/>
      <c r="X60" s="27"/>
      <c r="Y60" s="27"/>
      <c r="Z60" s="27"/>
    </row>
    <row r="61" spans="1:26" ht="24" customHeight="1">
      <c r="A61" s="298" t="s">
        <v>73</v>
      </c>
      <c r="B61" s="292"/>
      <c r="C61" s="292"/>
      <c r="D61" s="59" t="e">
        <f t="shared" ref="D61:T61" si="3">SUM(D11:D60)</f>
        <v>#REF!</v>
      </c>
      <c r="E61" s="59" t="e">
        <f t="shared" si="3"/>
        <v>#REF!</v>
      </c>
      <c r="F61" s="59" t="e">
        <f t="shared" si="3"/>
        <v>#REF!</v>
      </c>
      <c r="G61" s="59" t="e">
        <f t="shared" si="3"/>
        <v>#REF!</v>
      </c>
      <c r="H61" s="59" t="e">
        <f t="shared" si="3"/>
        <v>#REF!</v>
      </c>
      <c r="I61" s="59" t="e">
        <f t="shared" si="3"/>
        <v>#REF!</v>
      </c>
      <c r="J61" s="59" t="e">
        <f t="shared" si="3"/>
        <v>#REF!</v>
      </c>
      <c r="K61" s="59" t="e">
        <f t="shared" si="3"/>
        <v>#REF!</v>
      </c>
      <c r="L61" s="59" t="e">
        <f t="shared" si="3"/>
        <v>#REF!</v>
      </c>
      <c r="M61" s="59" t="e">
        <f t="shared" si="3"/>
        <v>#REF!</v>
      </c>
      <c r="N61" s="59" t="e">
        <f t="shared" si="3"/>
        <v>#REF!</v>
      </c>
      <c r="O61" s="59" t="e">
        <f t="shared" si="3"/>
        <v>#REF!</v>
      </c>
      <c r="P61" s="60" t="e">
        <f t="shared" si="3"/>
        <v>#REF!</v>
      </c>
      <c r="Q61" s="61" t="e">
        <f t="shared" si="3"/>
        <v>#REF!</v>
      </c>
      <c r="R61" s="59" t="e">
        <f t="shared" si="3"/>
        <v>#REF!</v>
      </c>
      <c r="S61" s="59" t="e">
        <f t="shared" si="3"/>
        <v>#REF!</v>
      </c>
      <c r="T61" s="59" t="e">
        <f t="shared" si="3"/>
        <v>#REF!</v>
      </c>
      <c r="U61" s="1"/>
      <c r="V61" s="1"/>
      <c r="W61" s="1"/>
      <c r="X61" s="1"/>
      <c r="Y61" s="1"/>
      <c r="Z61" s="1"/>
    </row>
    <row r="62" spans="1:26" ht="13.5" customHeight="1">
      <c r="A62" s="62"/>
      <c r="B62" s="63"/>
      <c r="C62" s="62"/>
      <c r="D62" s="64"/>
      <c r="E62" s="64"/>
      <c r="F62" s="64"/>
      <c r="G62" s="64"/>
      <c r="H62" s="2"/>
      <c r="I62" s="2"/>
      <c r="J62" s="64"/>
      <c r="K62" s="64"/>
      <c r="L62" s="2"/>
      <c r="M62" s="64"/>
      <c r="N62" s="64"/>
      <c r="O62" s="64"/>
      <c r="P62" s="62"/>
      <c r="Q62" s="64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2"/>
      <c r="B63" s="63" t="s">
        <v>74</v>
      </c>
      <c r="C63" s="62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2"/>
      <c r="Q63" s="64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2"/>
      <c r="B64" s="62"/>
      <c r="C64" s="62"/>
      <c r="D64" s="64"/>
      <c r="E64" s="64"/>
      <c r="F64" s="64"/>
      <c r="G64" s="65"/>
      <c r="H64" s="65"/>
      <c r="I64" s="65"/>
      <c r="J64" s="64"/>
      <c r="K64" s="66"/>
      <c r="L64" s="64"/>
      <c r="M64" s="2"/>
      <c r="N64" s="2"/>
      <c r="O64" s="2"/>
      <c r="P64" s="1"/>
      <c r="Q64" s="2"/>
      <c r="R64" s="1"/>
      <c r="S64" s="1"/>
      <c r="T64" s="67" t="s">
        <v>75</v>
      </c>
      <c r="U64" s="1"/>
      <c r="V64" s="1"/>
      <c r="W64" s="1"/>
      <c r="X64" s="1"/>
      <c r="Y64" s="1"/>
      <c r="Z64" s="1"/>
    </row>
    <row r="65" spans="1:26" ht="15.75" customHeight="1">
      <c r="A65" s="297" t="s">
        <v>76</v>
      </c>
      <c r="B65" s="283"/>
      <c r="C65" s="69" t="s">
        <v>77</v>
      </c>
      <c r="D65" s="1"/>
      <c r="E65" s="2"/>
      <c r="F65" s="1"/>
      <c r="G65" s="68" t="s">
        <v>78</v>
      </c>
      <c r="H65" s="2"/>
      <c r="I65" s="68" t="s">
        <v>79</v>
      </c>
      <c r="J65" s="2"/>
      <c r="K65" s="2"/>
      <c r="L65" s="68" t="s">
        <v>80</v>
      </c>
      <c r="M65" s="2"/>
      <c r="N65" s="1"/>
      <c r="O65" s="68" t="s">
        <v>81</v>
      </c>
      <c r="P65" s="1"/>
      <c r="Q65" s="2"/>
      <c r="R65" s="1"/>
      <c r="S65" s="68" t="s">
        <v>82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0"/>
      <c r="L67" s="70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1"/>
      <c r="P68" s="72"/>
      <c r="Q68" s="7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1"/>
  <sheetViews>
    <sheetView tabSelected="1" topLeftCell="A436" zoomScale="80" zoomScaleNormal="80" workbookViewId="0">
      <selection activeCell="E518" sqref="E518:F519"/>
    </sheetView>
  </sheetViews>
  <sheetFormatPr defaultRowHeight="15" customHeight="1"/>
  <cols>
    <col min="1" max="1" width="3.625" style="207" customWidth="1"/>
    <col min="2" max="2" width="12.875" style="207" customWidth="1"/>
    <col min="3" max="3" width="7.625" style="207" customWidth="1"/>
    <col min="4" max="4" width="12.75" style="207" customWidth="1"/>
    <col min="5" max="5" width="23.125" style="207" customWidth="1"/>
    <col min="6" max="6" width="12.25" style="207" customWidth="1"/>
    <col min="7" max="7" width="4.25" style="207" customWidth="1"/>
    <col min="8" max="8" width="4.75" style="207" customWidth="1"/>
    <col min="9" max="12" width="4.25" style="207" customWidth="1"/>
    <col min="13" max="13" width="9.75" style="207" customWidth="1"/>
    <col min="14" max="14" width="8" style="207" customWidth="1"/>
    <col min="15" max="15" width="6.75" style="207" customWidth="1"/>
    <col min="16" max="16" width="11.75" style="207" customWidth="1"/>
    <col min="17" max="28" width="6.75" style="207" customWidth="1"/>
    <col min="29" max="29" width="9.25" style="207" customWidth="1"/>
    <col min="30" max="30" width="9.625" style="207" customWidth="1"/>
    <col min="31" max="16384" width="9" style="207"/>
  </cols>
  <sheetData>
    <row r="1" spans="1:30" ht="16.5" customHeight="1">
      <c r="A1" s="113"/>
      <c r="B1" s="113"/>
      <c r="C1" s="113"/>
      <c r="D1" s="42"/>
      <c r="E1" s="113"/>
      <c r="F1" s="208"/>
      <c r="G1" s="11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13"/>
      <c r="AB1" s="3" t="s">
        <v>49</v>
      </c>
      <c r="AC1" s="113"/>
      <c r="AD1" s="113"/>
    </row>
    <row r="2" spans="1:30" ht="19.5" customHeight="1">
      <c r="A2" s="284" t="s">
        <v>1</v>
      </c>
      <c r="B2" s="283"/>
      <c r="C2" s="283"/>
      <c r="D2" s="283"/>
      <c r="E2" s="283"/>
      <c r="F2" s="283"/>
      <c r="G2" s="8"/>
      <c r="H2" s="12"/>
      <c r="I2" s="12"/>
      <c r="J2" s="12"/>
      <c r="K2" s="12"/>
      <c r="L2" s="12"/>
      <c r="M2" s="12"/>
      <c r="N2" s="12"/>
      <c r="O2" s="2"/>
      <c r="P2" s="2"/>
      <c r="Q2" s="2"/>
      <c r="R2" s="2"/>
      <c r="S2" s="2"/>
      <c r="T2" s="2"/>
      <c r="U2" s="2"/>
      <c r="V2" s="286" t="s">
        <v>2</v>
      </c>
      <c r="W2" s="283"/>
      <c r="X2" s="283"/>
      <c r="Y2" s="283"/>
      <c r="Z2" s="283"/>
      <c r="AA2" s="283"/>
      <c r="AB2" s="283"/>
      <c r="AC2" s="283"/>
      <c r="AD2" s="210"/>
    </row>
    <row r="3" spans="1:30" ht="23.25" customHeight="1">
      <c r="A3" s="282" t="s">
        <v>3</v>
      </c>
      <c r="B3" s="283"/>
      <c r="C3" s="283"/>
      <c r="D3" s="283"/>
      <c r="E3" s="283"/>
      <c r="F3" s="283"/>
      <c r="G3" s="44"/>
      <c r="H3" s="11"/>
      <c r="I3" s="11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285" t="s">
        <v>4</v>
      </c>
      <c r="W3" s="283"/>
      <c r="X3" s="283"/>
      <c r="Y3" s="283"/>
      <c r="Z3" s="283"/>
      <c r="AA3" s="283"/>
      <c r="AB3" s="283"/>
      <c r="AC3" s="283"/>
      <c r="AD3" s="209"/>
    </row>
    <row r="4" spans="1:30" ht="39" customHeight="1">
      <c r="A4" s="294" t="s">
        <v>531</v>
      </c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5"/>
      <c r="Z4" s="295"/>
      <c r="AA4" s="295"/>
      <c r="AB4" s="295"/>
      <c r="AC4" s="295"/>
      <c r="AD4" s="6"/>
    </row>
    <row r="5" spans="1:30" ht="26.25" customHeight="1">
      <c r="A5" s="296" t="s">
        <v>144</v>
      </c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  <c r="AB5" s="295"/>
      <c r="AC5" s="295"/>
      <c r="AD5" s="6"/>
    </row>
    <row r="6" spans="1:30" ht="20.25" customHeight="1">
      <c r="A6" s="8"/>
      <c r="B6" s="8"/>
      <c r="C6" s="8"/>
      <c r="D6" s="45"/>
      <c r="E6" s="8"/>
      <c r="F6" s="46"/>
      <c r="G6" s="8"/>
      <c r="H6" s="9"/>
      <c r="I6" s="9"/>
      <c r="J6" s="9"/>
      <c r="K6" s="9"/>
      <c r="L6" s="9"/>
      <c r="M6" s="9"/>
      <c r="N6" s="10"/>
      <c r="O6" s="11"/>
      <c r="P6" s="11"/>
      <c r="Q6" s="11"/>
      <c r="R6" s="11"/>
      <c r="S6" s="11"/>
      <c r="T6" s="12"/>
      <c r="U6" s="12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customHeight="1">
      <c r="A7" s="309" t="s">
        <v>6</v>
      </c>
      <c r="B7" s="306" t="s">
        <v>7</v>
      </c>
      <c r="C7" s="301"/>
      <c r="D7" s="327" t="s">
        <v>145</v>
      </c>
      <c r="E7" s="309" t="s">
        <v>50</v>
      </c>
      <c r="F7" s="309" t="s">
        <v>51</v>
      </c>
      <c r="G7" s="349" t="s">
        <v>52</v>
      </c>
      <c r="H7" s="351" t="s">
        <v>8</v>
      </c>
      <c r="I7" s="292"/>
      <c r="J7" s="292"/>
      <c r="K7" s="292"/>
      <c r="L7" s="292"/>
      <c r="M7" s="292"/>
      <c r="N7" s="292"/>
      <c r="O7" s="292"/>
      <c r="P7" s="292"/>
      <c r="Q7" s="292"/>
      <c r="R7" s="293"/>
      <c r="S7" s="346" t="s">
        <v>53</v>
      </c>
      <c r="T7" s="287" t="s">
        <v>54</v>
      </c>
      <c r="U7" s="346" t="s">
        <v>55</v>
      </c>
      <c r="V7" s="287" t="s">
        <v>10</v>
      </c>
      <c r="W7" s="346" t="s">
        <v>56</v>
      </c>
      <c r="X7" s="355" t="s">
        <v>11</v>
      </c>
      <c r="Y7" s="355" t="s">
        <v>12</v>
      </c>
      <c r="Z7" s="355" t="s">
        <v>13</v>
      </c>
      <c r="AA7" s="355" t="s">
        <v>14</v>
      </c>
      <c r="AB7" s="355" t="s">
        <v>16</v>
      </c>
      <c r="AC7" s="364" t="s">
        <v>15</v>
      </c>
      <c r="AD7" s="47"/>
    </row>
    <row r="8" spans="1:30" ht="24.75" customHeight="1">
      <c r="A8" s="288"/>
      <c r="B8" s="307"/>
      <c r="C8" s="308"/>
      <c r="D8" s="328"/>
      <c r="E8" s="288"/>
      <c r="F8" s="288"/>
      <c r="G8" s="288"/>
      <c r="H8" s="350" t="s">
        <v>57</v>
      </c>
      <c r="I8" s="293"/>
      <c r="J8" s="139" t="s">
        <v>58</v>
      </c>
      <c r="K8" s="354" t="s">
        <v>59</v>
      </c>
      <c r="L8" s="293"/>
      <c r="M8" s="287" t="s">
        <v>18</v>
      </c>
      <c r="N8" s="287" t="s">
        <v>19</v>
      </c>
      <c r="O8" s="287" t="s">
        <v>20</v>
      </c>
      <c r="P8" s="287" t="s">
        <v>21</v>
      </c>
      <c r="Q8" s="287" t="s">
        <v>22</v>
      </c>
      <c r="R8" s="287" t="s">
        <v>23</v>
      </c>
      <c r="S8" s="288"/>
      <c r="T8" s="288"/>
      <c r="U8" s="288"/>
      <c r="V8" s="288"/>
      <c r="W8" s="288"/>
      <c r="X8" s="288"/>
      <c r="Y8" s="288"/>
      <c r="Z8" s="288"/>
      <c r="AA8" s="288"/>
      <c r="AB8" s="288"/>
      <c r="AC8" s="288"/>
      <c r="AD8" s="47"/>
    </row>
    <row r="9" spans="1:30" ht="84.75" customHeight="1">
      <c r="A9" s="289"/>
      <c r="B9" s="302"/>
      <c r="C9" s="304"/>
      <c r="D9" s="329"/>
      <c r="E9" s="289"/>
      <c r="F9" s="289"/>
      <c r="G9" s="289"/>
      <c r="H9" s="48" t="s">
        <v>60</v>
      </c>
      <c r="I9" s="48" t="s">
        <v>61</v>
      </c>
      <c r="J9" s="352" t="s">
        <v>62</v>
      </c>
      <c r="K9" s="48" t="s">
        <v>60</v>
      </c>
      <c r="L9" s="48" t="s">
        <v>61</v>
      </c>
      <c r="M9" s="289"/>
      <c r="N9" s="289"/>
      <c r="O9" s="289"/>
      <c r="P9" s="289"/>
      <c r="Q9" s="289"/>
      <c r="R9" s="289"/>
      <c r="S9" s="288"/>
      <c r="T9" s="289"/>
      <c r="U9" s="288"/>
      <c r="V9" s="289"/>
      <c r="W9" s="288"/>
      <c r="X9" s="289"/>
      <c r="Y9" s="289"/>
      <c r="Z9" s="289"/>
      <c r="AA9" s="289"/>
      <c r="AB9" s="289"/>
      <c r="AC9" s="289"/>
      <c r="AD9" s="47"/>
    </row>
    <row r="10" spans="1:30" ht="15.75">
      <c r="A10" s="14" t="s">
        <v>27</v>
      </c>
      <c r="B10" s="212" t="s">
        <v>28</v>
      </c>
      <c r="C10" s="49"/>
      <c r="D10" s="50"/>
      <c r="E10" s="51" t="s">
        <v>29</v>
      </c>
      <c r="F10" s="51" t="s">
        <v>30</v>
      </c>
      <c r="G10" s="51" t="s">
        <v>31</v>
      </c>
      <c r="H10" s="14" t="s">
        <v>32</v>
      </c>
      <c r="I10" s="14" t="s">
        <v>33</v>
      </c>
      <c r="J10" s="353"/>
      <c r="K10" s="101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01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8">
        <f>ROUND(IF(OR(LEFT(E10,2)="ĐA",LEFT(E10,2)="DA",LEFT(E10,5)="Đồ án",LEFT(E10,5)="Đồán "),J10*0.5,(IF(H10&gt;0,H10*K10,"0")+IF(I10&gt;0,(I10*0.75)*L10,"0"))),1)</f>
        <v>0</v>
      </c>
      <c r="N10" s="14" t="s">
        <v>37</v>
      </c>
      <c r="O10" s="15" t="s">
        <v>38</v>
      </c>
      <c r="P10" s="15" t="s">
        <v>39</v>
      </c>
      <c r="Q10" s="15" t="s">
        <v>40</v>
      </c>
      <c r="R10" s="15" t="s">
        <v>41</v>
      </c>
      <c r="S10" s="289"/>
      <c r="T10" s="15" t="s">
        <v>42</v>
      </c>
      <c r="U10" s="289"/>
      <c r="V10" s="52" t="s">
        <v>43</v>
      </c>
      <c r="W10" s="289"/>
      <c r="X10" s="52" t="s">
        <v>44</v>
      </c>
      <c r="Y10" s="14" t="s">
        <v>63</v>
      </c>
      <c r="Z10" s="15" t="s">
        <v>64</v>
      </c>
      <c r="AA10" s="15" t="s">
        <v>65</v>
      </c>
      <c r="AB10" s="15" t="s">
        <v>66</v>
      </c>
      <c r="AC10" s="15" t="s">
        <v>67</v>
      </c>
      <c r="AD10" s="53"/>
    </row>
    <row r="11" spans="1:30" ht="15.75">
      <c r="A11" s="118">
        <v>1</v>
      </c>
      <c r="B11" s="74" t="s">
        <v>68</v>
      </c>
      <c r="C11" s="75" t="s">
        <v>69</v>
      </c>
      <c r="D11" s="54">
        <v>21100094402</v>
      </c>
      <c r="E11" s="55" t="s">
        <v>70</v>
      </c>
      <c r="F11" s="198" t="s">
        <v>71</v>
      </c>
      <c r="G11" s="88">
        <v>1</v>
      </c>
      <c r="H11" s="95">
        <v>15</v>
      </c>
      <c r="I11" s="57">
        <v>60</v>
      </c>
      <c r="J11" s="94">
        <v>37</v>
      </c>
      <c r="K11" s="101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101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58">
        <f>ROUND(IF(OR(LEFT(E11,2)="ĐA",LEFT(E11,2)="DA",LEFT(E11,5)="Đồ án",LEFT(E11,5)="Đồán "),J11*0.5,(IF(H11&gt;0,H11*K11,"0")+IF(I11&gt;0,(I11*0.75)*L11,"0"))),1)</f>
        <v>72</v>
      </c>
      <c r="N11" s="324">
        <v>157.5</v>
      </c>
      <c r="O11" s="317">
        <v>0</v>
      </c>
      <c r="P11" s="341">
        <f>SUM(M11:M30)+N11+O11</f>
        <v>862.5</v>
      </c>
      <c r="Q11" s="317">
        <v>0</v>
      </c>
      <c r="R11" s="320">
        <v>0</v>
      </c>
      <c r="S11" s="315">
        <v>450</v>
      </c>
      <c r="T11" s="317">
        <v>450</v>
      </c>
      <c r="U11" s="315">
        <v>112</v>
      </c>
      <c r="V11" s="347">
        <v>112</v>
      </c>
      <c r="W11" s="315">
        <v>56</v>
      </c>
      <c r="X11" s="347">
        <v>56</v>
      </c>
      <c r="Y11" s="341">
        <f>ROUND((P11-T11),1)</f>
        <v>412.5</v>
      </c>
      <c r="Z11" s="373">
        <f>IF(OR(SUM(V11:V30)="",SUM(Q11:Q30)=""),0,IF(OR(SUM(U11:U30)=320,SUM(V11:V30)&gt;0),ROUND((SUM(Q11:Q30)-SUM(V11:V30)),1),0))</f>
        <v>-112</v>
      </c>
      <c r="AA11" s="373">
        <f>IF(OR(SUM(X11:X30)="",SUM(R11:R30)=""),0,IF(OR(SUM(W11:W30)=160,SUM(X11:X30)&gt;0),ROUND((SUM(R11:R30)-SUM(X11:X30)),1),0))</f>
        <v>-56</v>
      </c>
      <c r="AB11" s="317"/>
      <c r="AC11" s="365">
        <f>SUM(Y11:AA30)</f>
        <v>244.5</v>
      </c>
      <c r="AD11" s="97"/>
    </row>
    <row r="12" spans="1:30" ht="18" customHeight="1">
      <c r="A12" s="104"/>
      <c r="B12" s="121"/>
      <c r="C12" s="122"/>
      <c r="D12" s="54">
        <v>21100094403</v>
      </c>
      <c r="E12" s="73" t="s">
        <v>70</v>
      </c>
      <c r="F12" s="198" t="s">
        <v>72</v>
      </c>
      <c r="G12" s="88">
        <v>1</v>
      </c>
      <c r="H12" s="95">
        <v>15</v>
      </c>
      <c r="I12" s="57">
        <v>60</v>
      </c>
      <c r="J12" s="94">
        <v>33</v>
      </c>
      <c r="K12" s="101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101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58">
        <f t="shared" ref="M12:M75" si="2">ROUND(IF(OR(LEFT(E12,2)="ĐA",LEFT(E12,2)="DA",LEFT(E12,5)="Đồ án",LEFT(E12,5)="Đồán "),J12*0.5,(IF(H12&gt;0,H12*K12,"0")+IF(I12&gt;0,(I12*0.75)*L12,"0"))),1)</f>
        <v>64.5</v>
      </c>
      <c r="N12" s="288"/>
      <c r="O12" s="288"/>
      <c r="P12" s="288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97"/>
    </row>
    <row r="13" spans="1:30" ht="18" customHeight="1">
      <c r="A13" s="104"/>
      <c r="B13" s="121"/>
      <c r="C13" s="122"/>
      <c r="D13" s="54">
        <v>71400106704</v>
      </c>
      <c r="E13" s="55" t="s">
        <v>189</v>
      </c>
      <c r="F13" s="198" t="s">
        <v>146</v>
      </c>
      <c r="G13" s="88">
        <v>1</v>
      </c>
      <c r="H13" s="95">
        <v>15</v>
      </c>
      <c r="I13" s="57">
        <v>60</v>
      </c>
      <c r="J13" s="94">
        <v>46</v>
      </c>
      <c r="K13" s="101">
        <f t="shared" si="0"/>
        <v>1.2</v>
      </c>
      <c r="L13" s="101">
        <f t="shared" si="1"/>
        <v>1.2</v>
      </c>
      <c r="M13" s="58">
        <f t="shared" si="2"/>
        <v>72</v>
      </c>
      <c r="N13" s="288"/>
      <c r="O13" s="288"/>
      <c r="P13" s="288"/>
      <c r="Q13" s="288"/>
      <c r="R13" s="288"/>
      <c r="S13" s="288"/>
      <c r="T13" s="288"/>
      <c r="U13" s="288"/>
      <c r="V13" s="288"/>
      <c r="W13" s="288"/>
      <c r="X13" s="288"/>
      <c r="Y13" s="288"/>
      <c r="Z13" s="288"/>
      <c r="AA13" s="288"/>
      <c r="AB13" s="288"/>
      <c r="AC13" s="288"/>
      <c r="AD13" s="97"/>
    </row>
    <row r="14" spans="1:30" ht="18" customHeight="1">
      <c r="A14" s="104"/>
      <c r="B14" s="121"/>
      <c r="C14" s="122"/>
      <c r="D14" s="54">
        <v>71400119002</v>
      </c>
      <c r="E14" s="199" t="s">
        <v>48</v>
      </c>
      <c r="F14" s="198" t="s">
        <v>147</v>
      </c>
      <c r="G14" s="88">
        <v>1</v>
      </c>
      <c r="H14" s="95">
        <v>15</v>
      </c>
      <c r="I14" s="57">
        <v>30</v>
      </c>
      <c r="J14" s="94">
        <v>60</v>
      </c>
      <c r="K14" s="101">
        <f t="shared" si="0"/>
        <v>1.2</v>
      </c>
      <c r="L14" s="101">
        <f t="shared" si="1"/>
        <v>1.2</v>
      </c>
      <c r="M14" s="58">
        <f t="shared" si="2"/>
        <v>45</v>
      </c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8"/>
      <c r="AC14" s="288"/>
      <c r="AD14" s="97"/>
    </row>
    <row r="15" spans="1:30" ht="18" customHeight="1">
      <c r="A15" s="104"/>
      <c r="B15" s="121"/>
      <c r="C15" s="122"/>
      <c r="D15" s="54">
        <v>71400119001</v>
      </c>
      <c r="E15" s="199" t="s">
        <v>48</v>
      </c>
      <c r="F15" s="198" t="s">
        <v>148</v>
      </c>
      <c r="G15" s="88">
        <v>1</v>
      </c>
      <c r="H15" s="95">
        <v>15</v>
      </c>
      <c r="I15" s="57">
        <v>30</v>
      </c>
      <c r="J15" s="94">
        <v>27</v>
      </c>
      <c r="K15" s="101">
        <f t="shared" si="0"/>
        <v>1</v>
      </c>
      <c r="L15" s="101">
        <f t="shared" si="1"/>
        <v>1</v>
      </c>
      <c r="M15" s="58">
        <f t="shared" si="2"/>
        <v>37.5</v>
      </c>
      <c r="N15" s="288"/>
      <c r="O15" s="288"/>
      <c r="P15" s="288"/>
      <c r="Q15" s="288"/>
      <c r="R15" s="288"/>
      <c r="S15" s="288"/>
      <c r="T15" s="288"/>
      <c r="U15" s="288"/>
      <c r="V15" s="288"/>
      <c r="W15" s="288"/>
      <c r="X15" s="288"/>
      <c r="Y15" s="288"/>
      <c r="Z15" s="288"/>
      <c r="AA15" s="288"/>
      <c r="AB15" s="288"/>
      <c r="AC15" s="288"/>
      <c r="AD15" s="97"/>
    </row>
    <row r="16" spans="1:30" ht="18" customHeight="1">
      <c r="A16" s="104"/>
      <c r="B16" s="121"/>
      <c r="C16" s="122"/>
      <c r="D16" s="54">
        <v>21100093903</v>
      </c>
      <c r="E16" s="199" t="s">
        <v>48</v>
      </c>
      <c r="F16" s="198" t="s">
        <v>149</v>
      </c>
      <c r="G16" s="88">
        <v>1</v>
      </c>
      <c r="H16" s="95">
        <v>15</v>
      </c>
      <c r="I16" s="57">
        <v>30</v>
      </c>
      <c r="J16" s="94">
        <v>57</v>
      </c>
      <c r="K16" s="101">
        <f t="shared" si="0"/>
        <v>1.2</v>
      </c>
      <c r="L16" s="101">
        <f t="shared" si="1"/>
        <v>1.2</v>
      </c>
      <c r="M16" s="58">
        <f t="shared" si="2"/>
        <v>45</v>
      </c>
      <c r="N16" s="288"/>
      <c r="O16" s="288"/>
      <c r="P16" s="288"/>
      <c r="Q16" s="288"/>
      <c r="R16" s="288"/>
      <c r="S16" s="288"/>
      <c r="T16" s="288"/>
      <c r="U16" s="288"/>
      <c r="V16" s="288"/>
      <c r="W16" s="288"/>
      <c r="X16" s="288"/>
      <c r="Y16" s="288"/>
      <c r="Z16" s="288"/>
      <c r="AA16" s="288"/>
      <c r="AB16" s="288"/>
      <c r="AC16" s="288"/>
      <c r="AD16" s="97"/>
    </row>
    <row r="17" spans="1:30" ht="18" customHeight="1">
      <c r="A17" s="135"/>
      <c r="B17" s="121"/>
      <c r="C17" s="122"/>
      <c r="D17" s="54">
        <v>21100093901</v>
      </c>
      <c r="E17" s="199" t="s">
        <v>48</v>
      </c>
      <c r="F17" s="198" t="s">
        <v>150</v>
      </c>
      <c r="G17" s="88">
        <v>1</v>
      </c>
      <c r="H17" s="95">
        <v>15</v>
      </c>
      <c r="I17" s="57">
        <v>30</v>
      </c>
      <c r="J17" s="94">
        <v>39</v>
      </c>
      <c r="K17" s="101">
        <f t="shared" si="0"/>
        <v>1.2</v>
      </c>
      <c r="L17" s="101">
        <f t="shared" si="1"/>
        <v>1.2</v>
      </c>
      <c r="M17" s="58">
        <f t="shared" si="2"/>
        <v>45</v>
      </c>
      <c r="N17" s="316"/>
      <c r="O17" s="316"/>
      <c r="P17" s="316"/>
      <c r="Q17" s="316"/>
      <c r="R17" s="316"/>
      <c r="S17" s="316"/>
      <c r="T17" s="316"/>
      <c r="U17" s="316"/>
      <c r="V17" s="316"/>
      <c r="W17" s="316"/>
      <c r="X17" s="316"/>
      <c r="Y17" s="316"/>
      <c r="Z17" s="316"/>
      <c r="AA17" s="316"/>
      <c r="AB17" s="316"/>
      <c r="AC17" s="316"/>
      <c r="AD17" s="97"/>
    </row>
    <row r="18" spans="1:30" ht="18" customHeight="1">
      <c r="A18" s="135"/>
      <c r="B18" s="121"/>
      <c r="C18" s="122"/>
      <c r="D18" s="54"/>
      <c r="E18" s="199" t="s">
        <v>237</v>
      </c>
      <c r="F18" s="56" t="s">
        <v>149</v>
      </c>
      <c r="G18" s="88">
        <v>2</v>
      </c>
      <c r="H18" s="95">
        <v>30</v>
      </c>
      <c r="I18" s="57">
        <v>60</v>
      </c>
      <c r="J18" s="94">
        <v>50</v>
      </c>
      <c r="K18" s="101">
        <f t="shared" si="0"/>
        <v>1.2</v>
      </c>
      <c r="L18" s="101">
        <f t="shared" si="1"/>
        <v>1.2</v>
      </c>
      <c r="M18" s="58">
        <f t="shared" si="2"/>
        <v>90</v>
      </c>
      <c r="N18" s="316"/>
      <c r="O18" s="316"/>
      <c r="P18" s="316"/>
      <c r="Q18" s="316"/>
      <c r="R18" s="316"/>
      <c r="S18" s="316"/>
      <c r="T18" s="316"/>
      <c r="U18" s="316"/>
      <c r="V18" s="316"/>
      <c r="W18" s="316"/>
      <c r="X18" s="316"/>
      <c r="Y18" s="316"/>
      <c r="Z18" s="316"/>
      <c r="AA18" s="316"/>
      <c r="AB18" s="316"/>
      <c r="AC18" s="316"/>
      <c r="AD18" s="97"/>
    </row>
    <row r="19" spans="1:30" ht="18" customHeight="1">
      <c r="A19" s="135"/>
      <c r="B19" s="121"/>
      <c r="C19" s="122"/>
      <c r="D19" s="54"/>
      <c r="E19" s="199" t="s">
        <v>237</v>
      </c>
      <c r="F19" s="56" t="s">
        <v>235</v>
      </c>
      <c r="G19" s="88">
        <v>2</v>
      </c>
      <c r="H19" s="95">
        <v>30</v>
      </c>
      <c r="I19" s="57">
        <v>60</v>
      </c>
      <c r="J19" s="94">
        <v>50</v>
      </c>
      <c r="K19" s="101">
        <f t="shared" si="0"/>
        <v>1.2</v>
      </c>
      <c r="L19" s="101">
        <f t="shared" si="1"/>
        <v>1.2</v>
      </c>
      <c r="M19" s="58">
        <f t="shared" si="2"/>
        <v>90</v>
      </c>
      <c r="N19" s="316"/>
      <c r="O19" s="316"/>
      <c r="P19" s="316"/>
      <c r="Q19" s="316"/>
      <c r="R19" s="316"/>
      <c r="S19" s="316"/>
      <c r="T19" s="316"/>
      <c r="U19" s="316"/>
      <c r="V19" s="316"/>
      <c r="W19" s="316"/>
      <c r="X19" s="316"/>
      <c r="Y19" s="316"/>
      <c r="Z19" s="316"/>
      <c r="AA19" s="316"/>
      <c r="AB19" s="316"/>
      <c r="AC19" s="316"/>
      <c r="AD19" s="97"/>
    </row>
    <row r="20" spans="1:30" ht="18" customHeight="1">
      <c r="A20" s="135"/>
      <c r="B20" s="121"/>
      <c r="C20" s="122"/>
      <c r="D20" s="54"/>
      <c r="E20" s="73" t="s">
        <v>70</v>
      </c>
      <c r="F20" s="56" t="s">
        <v>188</v>
      </c>
      <c r="G20" s="88">
        <v>2</v>
      </c>
      <c r="H20" s="95">
        <v>15</v>
      </c>
      <c r="I20" s="57">
        <v>60</v>
      </c>
      <c r="J20" s="94">
        <v>50</v>
      </c>
      <c r="K20" s="101">
        <f t="shared" si="0"/>
        <v>1.2</v>
      </c>
      <c r="L20" s="101">
        <f t="shared" si="1"/>
        <v>1.2</v>
      </c>
      <c r="M20" s="58">
        <f t="shared" si="2"/>
        <v>72</v>
      </c>
      <c r="N20" s="316"/>
      <c r="O20" s="316"/>
      <c r="P20" s="316"/>
      <c r="Q20" s="316"/>
      <c r="R20" s="316"/>
      <c r="S20" s="316"/>
      <c r="T20" s="316"/>
      <c r="U20" s="316"/>
      <c r="V20" s="316"/>
      <c r="W20" s="316"/>
      <c r="X20" s="316"/>
      <c r="Y20" s="316"/>
      <c r="Z20" s="316"/>
      <c r="AA20" s="316"/>
      <c r="AB20" s="316"/>
      <c r="AC20" s="316"/>
      <c r="AD20" s="97"/>
    </row>
    <row r="21" spans="1:30" ht="18" customHeight="1">
      <c r="A21" s="135"/>
      <c r="B21" s="121"/>
      <c r="C21" s="122"/>
      <c r="D21" s="54"/>
      <c r="E21" s="73" t="s">
        <v>350</v>
      </c>
      <c r="F21" s="198" t="s">
        <v>146</v>
      </c>
      <c r="G21" s="88">
        <v>2</v>
      </c>
      <c r="H21" s="95">
        <v>15</v>
      </c>
      <c r="I21" s="57">
        <v>60</v>
      </c>
      <c r="J21" s="94">
        <v>40</v>
      </c>
      <c r="K21" s="101">
        <f t="shared" si="0"/>
        <v>1.2</v>
      </c>
      <c r="L21" s="101">
        <f t="shared" si="1"/>
        <v>1.2</v>
      </c>
      <c r="M21" s="58">
        <f t="shared" si="2"/>
        <v>72</v>
      </c>
      <c r="N21" s="316"/>
      <c r="O21" s="316"/>
      <c r="P21" s="316"/>
      <c r="Q21" s="316"/>
      <c r="R21" s="316"/>
      <c r="S21" s="316"/>
      <c r="T21" s="316"/>
      <c r="U21" s="316"/>
      <c r="V21" s="316"/>
      <c r="W21" s="316"/>
      <c r="X21" s="316"/>
      <c r="Y21" s="316"/>
      <c r="Z21" s="316"/>
      <c r="AA21" s="316"/>
      <c r="AB21" s="316"/>
      <c r="AC21" s="316"/>
      <c r="AD21" s="97"/>
    </row>
    <row r="22" spans="1:30" ht="18" hidden="1" customHeight="1">
      <c r="A22" s="135"/>
      <c r="B22" s="121"/>
      <c r="C22" s="122"/>
      <c r="D22" s="54"/>
      <c r="E22" s="55"/>
      <c r="F22" s="198"/>
      <c r="G22" s="88"/>
      <c r="H22" s="95"/>
      <c r="I22" s="57"/>
      <c r="J22" s="94"/>
      <c r="K22" s="101">
        <f t="shared" si="0"/>
        <v>0</v>
      </c>
      <c r="L22" s="101">
        <f t="shared" si="1"/>
        <v>0</v>
      </c>
      <c r="M22" s="58">
        <f t="shared" si="2"/>
        <v>0</v>
      </c>
      <c r="N22" s="316"/>
      <c r="O22" s="316"/>
      <c r="P22" s="316"/>
      <c r="Q22" s="316"/>
      <c r="R22" s="316"/>
      <c r="S22" s="316"/>
      <c r="T22" s="316"/>
      <c r="U22" s="316"/>
      <c r="V22" s="316"/>
      <c r="W22" s="316"/>
      <c r="X22" s="316"/>
      <c r="Y22" s="316"/>
      <c r="Z22" s="316"/>
      <c r="AA22" s="316"/>
      <c r="AB22" s="316"/>
      <c r="AC22" s="316"/>
      <c r="AD22" s="97"/>
    </row>
    <row r="23" spans="1:30" ht="18" hidden="1" customHeight="1">
      <c r="A23" s="135"/>
      <c r="B23" s="121"/>
      <c r="C23" s="122"/>
      <c r="D23" s="54"/>
      <c r="E23" s="199"/>
      <c r="F23" s="198"/>
      <c r="G23" s="88"/>
      <c r="H23" s="95"/>
      <c r="I23" s="57"/>
      <c r="J23" s="94"/>
      <c r="K23" s="101">
        <f t="shared" si="0"/>
        <v>0</v>
      </c>
      <c r="L23" s="101">
        <f t="shared" si="1"/>
        <v>0</v>
      </c>
      <c r="M23" s="58">
        <f t="shared" si="2"/>
        <v>0</v>
      </c>
      <c r="N23" s="316"/>
      <c r="O23" s="316"/>
      <c r="P23" s="316"/>
      <c r="Q23" s="316"/>
      <c r="R23" s="316"/>
      <c r="S23" s="316"/>
      <c r="T23" s="316"/>
      <c r="U23" s="316"/>
      <c r="V23" s="316"/>
      <c r="W23" s="316"/>
      <c r="X23" s="316"/>
      <c r="Y23" s="316"/>
      <c r="Z23" s="316"/>
      <c r="AA23" s="316"/>
      <c r="AB23" s="316"/>
      <c r="AC23" s="316"/>
      <c r="AD23" s="97"/>
    </row>
    <row r="24" spans="1:30" ht="18" hidden="1" customHeight="1">
      <c r="A24" s="135"/>
      <c r="B24" s="121"/>
      <c r="C24" s="122"/>
      <c r="D24" s="54"/>
      <c r="E24" s="199"/>
      <c r="F24" s="198"/>
      <c r="G24" s="88"/>
      <c r="H24" s="95"/>
      <c r="I24" s="57"/>
      <c r="J24" s="94"/>
      <c r="K24" s="101">
        <f t="shared" si="0"/>
        <v>0</v>
      </c>
      <c r="L24" s="101">
        <f t="shared" si="1"/>
        <v>0</v>
      </c>
      <c r="M24" s="58">
        <f t="shared" si="2"/>
        <v>0</v>
      </c>
      <c r="N24" s="316"/>
      <c r="O24" s="316"/>
      <c r="P24" s="316"/>
      <c r="Q24" s="316"/>
      <c r="R24" s="316"/>
      <c r="S24" s="316"/>
      <c r="T24" s="316"/>
      <c r="U24" s="316"/>
      <c r="V24" s="316"/>
      <c r="W24" s="316"/>
      <c r="X24" s="316"/>
      <c r="Y24" s="316"/>
      <c r="Z24" s="316"/>
      <c r="AA24" s="316"/>
      <c r="AB24" s="316"/>
      <c r="AC24" s="316"/>
      <c r="AD24" s="97"/>
    </row>
    <row r="25" spans="1:30" ht="18" hidden="1" customHeight="1">
      <c r="A25" s="135"/>
      <c r="B25" s="121"/>
      <c r="C25" s="122"/>
      <c r="D25" s="54"/>
      <c r="E25" s="199"/>
      <c r="F25" s="198"/>
      <c r="G25" s="88"/>
      <c r="H25" s="95"/>
      <c r="I25" s="57"/>
      <c r="J25" s="94"/>
      <c r="K25" s="101">
        <f t="shared" si="0"/>
        <v>0</v>
      </c>
      <c r="L25" s="101">
        <f t="shared" si="1"/>
        <v>0</v>
      </c>
      <c r="M25" s="58">
        <f t="shared" si="2"/>
        <v>0</v>
      </c>
      <c r="N25" s="316"/>
      <c r="O25" s="316"/>
      <c r="P25" s="316"/>
      <c r="Q25" s="316"/>
      <c r="R25" s="316"/>
      <c r="S25" s="316"/>
      <c r="T25" s="316"/>
      <c r="U25" s="316"/>
      <c r="V25" s="316"/>
      <c r="W25" s="316"/>
      <c r="X25" s="316"/>
      <c r="Y25" s="316"/>
      <c r="Z25" s="316"/>
      <c r="AA25" s="316"/>
      <c r="AB25" s="316"/>
      <c r="AC25" s="316"/>
      <c r="AD25" s="97"/>
    </row>
    <row r="26" spans="1:30" ht="18" hidden="1" customHeight="1">
      <c r="A26" s="135"/>
      <c r="B26" s="121"/>
      <c r="C26" s="122"/>
      <c r="D26" s="54"/>
      <c r="E26" s="199"/>
      <c r="F26" s="198"/>
      <c r="G26" s="88"/>
      <c r="H26" s="95"/>
      <c r="I26" s="57"/>
      <c r="J26" s="94"/>
      <c r="K26" s="101">
        <f t="shared" si="0"/>
        <v>0</v>
      </c>
      <c r="L26" s="101">
        <f t="shared" si="1"/>
        <v>0</v>
      </c>
      <c r="M26" s="58">
        <f t="shared" si="2"/>
        <v>0</v>
      </c>
      <c r="N26" s="316"/>
      <c r="O26" s="316"/>
      <c r="P26" s="316"/>
      <c r="Q26" s="316"/>
      <c r="R26" s="316"/>
      <c r="S26" s="316"/>
      <c r="T26" s="316"/>
      <c r="U26" s="316"/>
      <c r="V26" s="316"/>
      <c r="W26" s="316"/>
      <c r="X26" s="316"/>
      <c r="Y26" s="316"/>
      <c r="Z26" s="316"/>
      <c r="AA26" s="316"/>
      <c r="AB26" s="316"/>
      <c r="AC26" s="316"/>
      <c r="AD26" s="97"/>
    </row>
    <row r="27" spans="1:30" ht="18" hidden="1" customHeight="1">
      <c r="A27" s="135"/>
      <c r="B27" s="121"/>
      <c r="C27" s="122"/>
      <c r="D27" s="54"/>
      <c r="E27" s="199"/>
      <c r="F27" s="198"/>
      <c r="G27" s="88"/>
      <c r="H27" s="95"/>
      <c r="I27" s="57"/>
      <c r="J27" s="94"/>
      <c r="K27" s="101">
        <f t="shared" si="0"/>
        <v>0</v>
      </c>
      <c r="L27" s="101">
        <f t="shared" si="1"/>
        <v>0</v>
      </c>
      <c r="M27" s="58">
        <f t="shared" si="2"/>
        <v>0</v>
      </c>
      <c r="N27" s="316"/>
      <c r="O27" s="316"/>
      <c r="P27" s="316"/>
      <c r="Q27" s="316"/>
      <c r="R27" s="316"/>
      <c r="S27" s="316"/>
      <c r="T27" s="316"/>
      <c r="U27" s="316"/>
      <c r="V27" s="316"/>
      <c r="W27" s="316"/>
      <c r="X27" s="316"/>
      <c r="Y27" s="316"/>
      <c r="Z27" s="316"/>
      <c r="AA27" s="316"/>
      <c r="AB27" s="316"/>
      <c r="AC27" s="316"/>
      <c r="AD27" s="97"/>
    </row>
    <row r="28" spans="1:30" ht="18" hidden="1" customHeight="1">
      <c r="A28" s="135"/>
      <c r="B28" s="121"/>
      <c r="C28" s="122"/>
      <c r="D28" s="54"/>
      <c r="E28" s="199"/>
      <c r="F28" s="198"/>
      <c r="G28" s="88"/>
      <c r="H28" s="95"/>
      <c r="I28" s="57"/>
      <c r="J28" s="94"/>
      <c r="K28" s="101">
        <f t="shared" si="0"/>
        <v>0</v>
      </c>
      <c r="L28" s="101">
        <f t="shared" si="1"/>
        <v>0</v>
      </c>
      <c r="M28" s="58">
        <f t="shared" si="2"/>
        <v>0</v>
      </c>
      <c r="N28" s="316"/>
      <c r="O28" s="316"/>
      <c r="P28" s="316"/>
      <c r="Q28" s="316"/>
      <c r="R28" s="316"/>
      <c r="S28" s="316"/>
      <c r="T28" s="316"/>
      <c r="U28" s="316"/>
      <c r="V28" s="316"/>
      <c r="W28" s="316"/>
      <c r="X28" s="316"/>
      <c r="Y28" s="316"/>
      <c r="Z28" s="316"/>
      <c r="AA28" s="316"/>
      <c r="AB28" s="316"/>
      <c r="AC28" s="316"/>
      <c r="AD28" s="97"/>
    </row>
    <row r="29" spans="1:30" ht="20.25" hidden="1" customHeight="1">
      <c r="A29" s="104"/>
      <c r="B29" s="121"/>
      <c r="C29" s="122"/>
      <c r="D29" s="54"/>
      <c r="E29" s="55"/>
      <c r="F29" s="56"/>
      <c r="G29" s="56"/>
      <c r="H29" s="91"/>
      <c r="I29" s="89"/>
      <c r="J29" s="94"/>
      <c r="K29" s="101">
        <f t="shared" si="0"/>
        <v>0</v>
      </c>
      <c r="L29" s="101">
        <f t="shared" si="1"/>
        <v>0</v>
      </c>
      <c r="M29" s="58">
        <f t="shared" si="2"/>
        <v>0</v>
      </c>
      <c r="N29" s="288"/>
      <c r="O29" s="288"/>
      <c r="P29" s="288"/>
      <c r="Q29" s="288"/>
      <c r="R29" s="288"/>
      <c r="S29" s="288"/>
      <c r="T29" s="288"/>
      <c r="U29" s="288"/>
      <c r="V29" s="288"/>
      <c r="W29" s="288"/>
      <c r="X29" s="288"/>
      <c r="Y29" s="288"/>
      <c r="Z29" s="288"/>
      <c r="AA29" s="288"/>
      <c r="AB29" s="288"/>
      <c r="AC29" s="288"/>
      <c r="AD29" s="97"/>
    </row>
    <row r="30" spans="1:30" ht="18" hidden="1" customHeight="1">
      <c r="A30" s="104"/>
      <c r="B30" s="121"/>
      <c r="C30" s="122"/>
      <c r="D30" s="54"/>
      <c r="E30" s="55"/>
      <c r="F30" s="56"/>
      <c r="G30" s="56"/>
      <c r="H30" s="91"/>
      <c r="I30" s="89"/>
      <c r="J30" s="94"/>
      <c r="K30" s="101">
        <f t="shared" si="0"/>
        <v>0</v>
      </c>
      <c r="L30" s="101">
        <f t="shared" si="1"/>
        <v>0</v>
      </c>
      <c r="M30" s="58">
        <f t="shared" si="2"/>
        <v>0</v>
      </c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97"/>
    </row>
    <row r="31" spans="1:30" ht="18.75" customHeight="1">
      <c r="A31" s="118">
        <v>2</v>
      </c>
      <c r="B31" s="148" t="s">
        <v>83</v>
      </c>
      <c r="C31" s="149" t="s">
        <v>84</v>
      </c>
      <c r="D31" s="140">
        <v>50600115501</v>
      </c>
      <c r="E31" s="141" t="s">
        <v>304</v>
      </c>
      <c r="F31" s="142" t="s">
        <v>265</v>
      </c>
      <c r="G31" s="150">
        <v>1</v>
      </c>
      <c r="H31" s="151">
        <v>30</v>
      </c>
      <c r="I31" s="152"/>
      <c r="J31" s="94">
        <v>55</v>
      </c>
      <c r="K31" s="101">
        <f t="shared" si="0"/>
        <v>1.2</v>
      </c>
      <c r="L31" s="101">
        <f t="shared" si="1"/>
        <v>0</v>
      </c>
      <c r="M31" s="58">
        <f t="shared" si="2"/>
        <v>36</v>
      </c>
      <c r="N31" s="324">
        <v>213.8</v>
      </c>
      <c r="O31" s="317">
        <v>0</v>
      </c>
      <c r="P31" s="320">
        <f>SUM(M31:M50)+N31+O31</f>
        <v>949.90000000000009</v>
      </c>
      <c r="Q31" s="317">
        <v>0</v>
      </c>
      <c r="R31" s="320">
        <v>0</v>
      </c>
      <c r="S31" s="315">
        <v>450</v>
      </c>
      <c r="T31" s="317">
        <v>450</v>
      </c>
      <c r="U31" s="315">
        <v>112</v>
      </c>
      <c r="V31" s="347">
        <v>112</v>
      </c>
      <c r="W31" s="315">
        <v>56</v>
      </c>
      <c r="X31" s="317">
        <v>56</v>
      </c>
      <c r="Y31" s="320">
        <f>ROUND((P31-T31),1)</f>
        <v>499.9</v>
      </c>
      <c r="Z31" s="359">
        <f>IF(OR(SUM(V31)="",SUM(Q31)=""),0,IF(OR(SUM(U31)=320,SUM(V31)&gt;0),ROUND((SUM(Q31)-SUM(V31)),1),0))</f>
        <v>-112</v>
      </c>
      <c r="AA31" s="359">
        <f>IF(OR(SUM(X31)="",SUM(R31)=""),0,IF(OR(SUM(W31)=160,SUM(X31)&gt;0),ROUND((SUM(R31)-SUM(X31)),1),0))</f>
        <v>-56</v>
      </c>
      <c r="AB31" s="370"/>
      <c r="AC31" s="363">
        <f>SUM(Y31:AA50)</f>
        <v>331.9</v>
      </c>
      <c r="AD31" s="97"/>
    </row>
    <row r="32" spans="1:30" s="239" customFormat="1" ht="18.75" customHeight="1">
      <c r="A32" s="135"/>
      <c r="B32" s="144"/>
      <c r="C32" s="145"/>
      <c r="D32" s="140"/>
      <c r="E32" s="141" t="s">
        <v>480</v>
      </c>
      <c r="F32" s="142" t="s">
        <v>421</v>
      </c>
      <c r="G32" s="150">
        <v>1</v>
      </c>
      <c r="H32" s="151"/>
      <c r="I32" s="152">
        <v>60</v>
      </c>
      <c r="J32" s="94">
        <v>55</v>
      </c>
      <c r="K32" s="101">
        <f t="shared" si="0"/>
        <v>0</v>
      </c>
      <c r="L32" s="101">
        <f t="shared" si="1"/>
        <v>1.2</v>
      </c>
      <c r="M32" s="58">
        <f t="shared" si="2"/>
        <v>54</v>
      </c>
      <c r="N32" s="325"/>
      <c r="O32" s="323"/>
      <c r="P32" s="322"/>
      <c r="Q32" s="323"/>
      <c r="R32" s="322"/>
      <c r="S32" s="321"/>
      <c r="T32" s="323"/>
      <c r="U32" s="321"/>
      <c r="V32" s="348"/>
      <c r="W32" s="321"/>
      <c r="X32" s="323"/>
      <c r="Y32" s="322"/>
      <c r="Z32" s="360"/>
      <c r="AA32" s="360"/>
      <c r="AB32" s="371"/>
      <c r="AC32" s="366"/>
      <c r="AD32" s="97"/>
    </row>
    <row r="33" spans="1:30" s="239" customFormat="1" ht="18.75" customHeight="1">
      <c r="A33" s="135"/>
      <c r="B33" s="144"/>
      <c r="C33" s="145"/>
      <c r="D33" s="140"/>
      <c r="E33" s="141" t="s">
        <v>481</v>
      </c>
      <c r="F33" s="142" t="s">
        <v>479</v>
      </c>
      <c r="G33" s="150">
        <v>1</v>
      </c>
      <c r="H33" s="151"/>
      <c r="I33" s="152">
        <v>60</v>
      </c>
      <c r="J33" s="94">
        <v>55</v>
      </c>
      <c r="K33" s="101">
        <f t="shared" si="0"/>
        <v>0</v>
      </c>
      <c r="L33" s="101">
        <f t="shared" si="1"/>
        <v>1.2</v>
      </c>
      <c r="M33" s="58">
        <f t="shared" si="2"/>
        <v>54</v>
      </c>
      <c r="N33" s="325"/>
      <c r="O33" s="323"/>
      <c r="P33" s="322"/>
      <c r="Q33" s="323"/>
      <c r="R33" s="322"/>
      <c r="S33" s="321"/>
      <c r="T33" s="323"/>
      <c r="U33" s="321"/>
      <c r="V33" s="348"/>
      <c r="W33" s="321"/>
      <c r="X33" s="323"/>
      <c r="Y33" s="322"/>
      <c r="Z33" s="360"/>
      <c r="AA33" s="360"/>
      <c r="AB33" s="371"/>
      <c r="AC33" s="366"/>
      <c r="AD33" s="97"/>
    </row>
    <row r="34" spans="1:30" ht="18" customHeight="1">
      <c r="A34" s="104"/>
      <c r="B34" s="144"/>
      <c r="C34" s="145"/>
      <c r="D34" s="140">
        <v>41000092301</v>
      </c>
      <c r="E34" s="141" t="s">
        <v>191</v>
      </c>
      <c r="F34" s="142" t="s">
        <v>162</v>
      </c>
      <c r="G34" s="153">
        <v>1</v>
      </c>
      <c r="H34" s="152">
        <v>30</v>
      </c>
      <c r="I34" s="152">
        <v>45</v>
      </c>
      <c r="J34" s="94">
        <v>30</v>
      </c>
      <c r="K34" s="101">
        <f t="shared" si="0"/>
        <v>1</v>
      </c>
      <c r="L34" s="101">
        <f t="shared" si="1"/>
        <v>1.1000000000000001</v>
      </c>
      <c r="M34" s="58">
        <f t="shared" si="2"/>
        <v>67.099999999999994</v>
      </c>
      <c r="N34" s="288"/>
      <c r="O34" s="288"/>
      <c r="P34" s="288"/>
      <c r="Q34" s="288"/>
      <c r="R34" s="288"/>
      <c r="S34" s="288"/>
      <c r="T34" s="288"/>
      <c r="U34" s="288"/>
      <c r="V34" s="288"/>
      <c r="W34" s="288"/>
      <c r="X34" s="288"/>
      <c r="Y34" s="288"/>
      <c r="Z34" s="288"/>
      <c r="AA34" s="288"/>
      <c r="AB34" s="288"/>
      <c r="AC34" s="288"/>
      <c r="AD34" s="97"/>
    </row>
    <row r="35" spans="1:30" ht="18" customHeight="1">
      <c r="A35" s="104"/>
      <c r="B35" s="144"/>
      <c r="C35" s="145"/>
      <c r="D35" s="140">
        <v>71400119919</v>
      </c>
      <c r="E35" s="141" t="s">
        <v>164</v>
      </c>
      <c r="F35" s="142" t="s">
        <v>305</v>
      </c>
      <c r="G35" s="153">
        <v>1</v>
      </c>
      <c r="H35" s="152">
        <v>30</v>
      </c>
      <c r="I35" s="152">
        <v>60</v>
      </c>
      <c r="J35" s="94">
        <v>80</v>
      </c>
      <c r="K35" s="101">
        <f t="shared" si="0"/>
        <v>1.3</v>
      </c>
      <c r="L35" s="101">
        <f t="shared" si="1"/>
        <v>1.2</v>
      </c>
      <c r="M35" s="58">
        <f t="shared" si="2"/>
        <v>93</v>
      </c>
      <c r="N35" s="288"/>
      <c r="O35" s="288"/>
      <c r="P35" s="288"/>
      <c r="Q35" s="288"/>
      <c r="R35" s="288"/>
      <c r="S35" s="288"/>
      <c r="T35" s="288"/>
      <c r="U35" s="288"/>
      <c r="V35" s="288"/>
      <c r="W35" s="288"/>
      <c r="X35" s="288"/>
      <c r="Y35" s="288"/>
      <c r="Z35" s="288"/>
      <c r="AA35" s="288"/>
      <c r="AB35" s="288"/>
      <c r="AC35" s="288"/>
      <c r="AD35" s="97"/>
    </row>
    <row r="36" spans="1:30" ht="18" customHeight="1">
      <c r="A36" s="104"/>
      <c r="B36" s="144"/>
      <c r="C36" s="145"/>
      <c r="D36" s="140"/>
      <c r="E36" s="141" t="s">
        <v>231</v>
      </c>
      <c r="F36" s="56" t="s">
        <v>170</v>
      </c>
      <c r="G36" s="153">
        <v>2</v>
      </c>
      <c r="H36" s="152">
        <v>15</v>
      </c>
      <c r="I36" s="152">
        <v>60</v>
      </c>
      <c r="J36" s="94">
        <v>40</v>
      </c>
      <c r="K36" s="101">
        <f t="shared" si="0"/>
        <v>1.2</v>
      </c>
      <c r="L36" s="101">
        <f t="shared" si="1"/>
        <v>1.2</v>
      </c>
      <c r="M36" s="58">
        <f t="shared" si="2"/>
        <v>72</v>
      </c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97"/>
    </row>
    <row r="37" spans="1:30" ht="18" customHeight="1">
      <c r="A37" s="135"/>
      <c r="B37" s="144"/>
      <c r="C37" s="145"/>
      <c r="D37" s="140"/>
      <c r="E37" s="141" t="s">
        <v>164</v>
      </c>
      <c r="F37" s="142" t="s">
        <v>377</v>
      </c>
      <c r="G37" s="153">
        <v>2</v>
      </c>
      <c r="H37" s="152">
        <v>30</v>
      </c>
      <c r="I37" s="152">
        <v>60</v>
      </c>
      <c r="J37" s="94">
        <v>40</v>
      </c>
      <c r="K37" s="101">
        <f t="shared" si="0"/>
        <v>1.2</v>
      </c>
      <c r="L37" s="101">
        <f t="shared" si="1"/>
        <v>1.2</v>
      </c>
      <c r="M37" s="58">
        <f t="shared" si="2"/>
        <v>90</v>
      </c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97"/>
    </row>
    <row r="38" spans="1:30" ht="18" customHeight="1">
      <c r="A38" s="135"/>
      <c r="B38" s="144"/>
      <c r="C38" s="145"/>
      <c r="D38" s="140"/>
      <c r="E38" s="141" t="s">
        <v>164</v>
      </c>
      <c r="F38" s="142" t="s">
        <v>378</v>
      </c>
      <c r="G38" s="153">
        <v>2</v>
      </c>
      <c r="H38" s="152">
        <v>30</v>
      </c>
      <c r="I38" s="152">
        <v>60</v>
      </c>
      <c r="J38" s="94">
        <v>40</v>
      </c>
      <c r="K38" s="101">
        <f t="shared" si="0"/>
        <v>1.2</v>
      </c>
      <c r="L38" s="101">
        <f t="shared" si="1"/>
        <v>1.2</v>
      </c>
      <c r="M38" s="58">
        <f t="shared" si="2"/>
        <v>90</v>
      </c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97"/>
    </row>
    <row r="39" spans="1:30" ht="18" customHeight="1">
      <c r="A39" s="135"/>
      <c r="B39" s="144"/>
      <c r="C39" s="145"/>
      <c r="D39" s="140"/>
      <c r="E39" s="141" t="s">
        <v>164</v>
      </c>
      <c r="F39" s="142" t="s">
        <v>394</v>
      </c>
      <c r="G39" s="153">
        <v>2</v>
      </c>
      <c r="H39" s="152">
        <v>30</v>
      </c>
      <c r="I39" s="152">
        <v>60</v>
      </c>
      <c r="J39" s="94">
        <v>40</v>
      </c>
      <c r="K39" s="101">
        <f t="shared" si="0"/>
        <v>1.2</v>
      </c>
      <c r="L39" s="101">
        <f t="shared" si="1"/>
        <v>1.2</v>
      </c>
      <c r="M39" s="58">
        <f t="shared" si="2"/>
        <v>90</v>
      </c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97"/>
    </row>
    <row r="40" spans="1:30" ht="18" customHeight="1">
      <c r="A40" s="135"/>
      <c r="B40" s="144"/>
      <c r="C40" s="145"/>
      <c r="D40" s="140"/>
      <c r="E40" s="141" t="s">
        <v>164</v>
      </c>
      <c r="F40" s="142" t="s">
        <v>395</v>
      </c>
      <c r="G40" s="153">
        <v>2</v>
      </c>
      <c r="H40" s="152">
        <v>30</v>
      </c>
      <c r="I40" s="152">
        <v>60</v>
      </c>
      <c r="J40" s="94">
        <v>40</v>
      </c>
      <c r="K40" s="101">
        <f t="shared" si="0"/>
        <v>1.2</v>
      </c>
      <c r="L40" s="101">
        <f t="shared" si="1"/>
        <v>1.2</v>
      </c>
      <c r="M40" s="58">
        <f t="shared" si="2"/>
        <v>90</v>
      </c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97"/>
    </row>
    <row r="41" spans="1:30" ht="18" hidden="1" customHeight="1">
      <c r="A41" s="135"/>
      <c r="B41" s="144"/>
      <c r="C41" s="145"/>
      <c r="D41" s="140"/>
      <c r="E41" s="141"/>
      <c r="F41" s="142"/>
      <c r="G41" s="153"/>
      <c r="H41" s="152"/>
      <c r="I41" s="152"/>
      <c r="J41" s="94"/>
      <c r="K41" s="101"/>
      <c r="L41" s="101"/>
      <c r="M41" s="58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97"/>
    </row>
    <row r="42" spans="1:30" ht="18" hidden="1" customHeight="1">
      <c r="A42" s="135"/>
      <c r="B42" s="144"/>
      <c r="C42" s="145"/>
      <c r="D42" s="140"/>
      <c r="E42" s="141"/>
      <c r="F42" s="142"/>
      <c r="G42" s="153"/>
      <c r="H42" s="152"/>
      <c r="I42" s="152"/>
      <c r="J42" s="94"/>
      <c r="K42" s="101">
        <f t="shared" si="0"/>
        <v>0</v>
      </c>
      <c r="L42" s="101">
        <f t="shared" si="1"/>
        <v>0</v>
      </c>
      <c r="M42" s="58">
        <f t="shared" si="2"/>
        <v>0</v>
      </c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97"/>
    </row>
    <row r="43" spans="1:30" ht="18" hidden="1" customHeight="1">
      <c r="A43" s="104"/>
      <c r="B43" s="144"/>
      <c r="C43" s="145"/>
      <c r="D43" s="140"/>
      <c r="E43" s="141"/>
      <c r="F43" s="142"/>
      <c r="G43" s="153"/>
      <c r="H43" s="152"/>
      <c r="I43" s="152"/>
      <c r="J43" s="94"/>
      <c r="K43" s="101">
        <f t="shared" si="0"/>
        <v>0</v>
      </c>
      <c r="L43" s="101">
        <f t="shared" si="1"/>
        <v>0</v>
      </c>
      <c r="M43" s="58">
        <f t="shared" si="2"/>
        <v>0</v>
      </c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97"/>
    </row>
    <row r="44" spans="1:30" ht="18" hidden="1" customHeight="1">
      <c r="A44" s="104"/>
      <c r="B44" s="144"/>
      <c r="C44" s="145"/>
      <c r="D44" s="140"/>
      <c r="E44" s="141"/>
      <c r="F44" s="142"/>
      <c r="G44" s="153"/>
      <c r="H44" s="152"/>
      <c r="I44" s="152"/>
      <c r="J44" s="94"/>
      <c r="K44" s="101">
        <f t="shared" si="0"/>
        <v>0</v>
      </c>
      <c r="L44" s="101">
        <f t="shared" si="1"/>
        <v>0</v>
      </c>
      <c r="M44" s="58">
        <f t="shared" si="2"/>
        <v>0</v>
      </c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97"/>
    </row>
    <row r="45" spans="1:30" ht="18" hidden="1" customHeight="1">
      <c r="A45" s="135"/>
      <c r="B45" s="144"/>
      <c r="C45" s="145"/>
      <c r="D45" s="140"/>
      <c r="E45" s="141"/>
      <c r="F45" s="142"/>
      <c r="G45" s="153"/>
      <c r="H45" s="152"/>
      <c r="I45" s="152"/>
      <c r="J45" s="94"/>
      <c r="K45" s="101">
        <f t="shared" si="0"/>
        <v>0</v>
      </c>
      <c r="L45" s="101">
        <f t="shared" si="1"/>
        <v>0</v>
      </c>
      <c r="M45" s="58">
        <f t="shared" si="2"/>
        <v>0</v>
      </c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97"/>
    </row>
    <row r="46" spans="1:30" ht="18" hidden="1" customHeight="1">
      <c r="A46" s="135"/>
      <c r="B46" s="144"/>
      <c r="C46" s="145"/>
      <c r="D46" s="140"/>
      <c r="E46" s="141"/>
      <c r="F46" s="142"/>
      <c r="G46" s="153"/>
      <c r="H46" s="152"/>
      <c r="I46" s="152"/>
      <c r="J46" s="94"/>
      <c r="K46" s="101">
        <f t="shared" si="0"/>
        <v>0</v>
      </c>
      <c r="L46" s="101">
        <f t="shared" si="1"/>
        <v>0</v>
      </c>
      <c r="M46" s="58">
        <f t="shared" si="2"/>
        <v>0</v>
      </c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97"/>
    </row>
    <row r="47" spans="1:30" ht="18" hidden="1" customHeight="1">
      <c r="A47" s="135"/>
      <c r="B47" s="144"/>
      <c r="C47" s="145"/>
      <c r="D47" s="140"/>
      <c r="E47" s="141"/>
      <c r="F47" s="142"/>
      <c r="G47" s="153"/>
      <c r="H47" s="152"/>
      <c r="I47" s="152"/>
      <c r="J47" s="94"/>
      <c r="K47" s="101">
        <f t="shared" si="0"/>
        <v>0</v>
      </c>
      <c r="L47" s="101">
        <f t="shared" si="1"/>
        <v>0</v>
      </c>
      <c r="M47" s="58">
        <f t="shared" si="2"/>
        <v>0</v>
      </c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97"/>
    </row>
    <row r="48" spans="1:30" ht="18" hidden="1" customHeight="1">
      <c r="A48" s="135"/>
      <c r="B48" s="144"/>
      <c r="C48" s="145"/>
      <c r="D48" s="140"/>
      <c r="E48" s="141"/>
      <c r="F48" s="142"/>
      <c r="G48" s="153"/>
      <c r="H48" s="152"/>
      <c r="I48" s="152"/>
      <c r="J48" s="94"/>
      <c r="K48" s="101">
        <f t="shared" si="0"/>
        <v>0</v>
      </c>
      <c r="L48" s="101">
        <f t="shared" si="1"/>
        <v>0</v>
      </c>
      <c r="M48" s="58">
        <f t="shared" si="2"/>
        <v>0</v>
      </c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97"/>
    </row>
    <row r="49" spans="1:30" ht="18" hidden="1" customHeight="1">
      <c r="A49" s="135"/>
      <c r="B49" s="144"/>
      <c r="C49" s="145"/>
      <c r="D49" s="140"/>
      <c r="E49" s="141"/>
      <c r="F49" s="142"/>
      <c r="G49" s="153"/>
      <c r="H49" s="152"/>
      <c r="I49" s="152"/>
      <c r="J49" s="94"/>
      <c r="K49" s="101">
        <f t="shared" si="0"/>
        <v>0</v>
      </c>
      <c r="L49" s="101">
        <f t="shared" si="1"/>
        <v>0</v>
      </c>
      <c r="M49" s="58">
        <f t="shared" si="2"/>
        <v>0</v>
      </c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  <c r="AB49" s="316"/>
      <c r="AC49" s="316"/>
      <c r="AD49" s="97"/>
    </row>
    <row r="50" spans="1:30" ht="18" hidden="1" customHeight="1">
      <c r="A50" s="104"/>
      <c r="B50" s="144"/>
      <c r="C50" s="145"/>
      <c r="D50" s="140"/>
      <c r="E50" s="141"/>
      <c r="F50" s="142"/>
      <c r="G50" s="153"/>
      <c r="H50" s="152"/>
      <c r="I50" s="152"/>
      <c r="J50" s="94"/>
      <c r="K50" s="101">
        <f t="shared" si="0"/>
        <v>0</v>
      </c>
      <c r="L50" s="101">
        <f t="shared" si="1"/>
        <v>0</v>
      </c>
      <c r="M50" s="58">
        <f t="shared" si="2"/>
        <v>0</v>
      </c>
      <c r="N50" s="289"/>
      <c r="O50" s="289"/>
      <c r="P50" s="288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8"/>
      <c r="AC50" s="288"/>
      <c r="AD50" s="97"/>
    </row>
    <row r="51" spans="1:30" ht="18" customHeight="1">
      <c r="A51" s="118">
        <v>3</v>
      </c>
      <c r="B51" s="86" t="s">
        <v>85</v>
      </c>
      <c r="C51" s="87" t="s">
        <v>86</v>
      </c>
      <c r="D51" s="54">
        <v>21100094401</v>
      </c>
      <c r="E51" s="55" t="s">
        <v>292</v>
      </c>
      <c r="F51" s="56" t="s">
        <v>219</v>
      </c>
      <c r="G51" s="88">
        <v>1</v>
      </c>
      <c r="H51" s="95">
        <v>15</v>
      </c>
      <c r="I51" s="89">
        <v>60</v>
      </c>
      <c r="J51" s="94">
        <v>22</v>
      </c>
      <c r="K51" s="101">
        <f t="shared" si="0"/>
        <v>1</v>
      </c>
      <c r="L51" s="101">
        <f t="shared" si="1"/>
        <v>1</v>
      </c>
      <c r="M51" s="58">
        <f t="shared" si="2"/>
        <v>60</v>
      </c>
      <c r="N51" s="324">
        <v>67.5</v>
      </c>
      <c r="O51" s="317">
        <v>0</v>
      </c>
      <c r="P51" s="320">
        <f>SUM(M51:M70)+N51+O51</f>
        <v>1060.5</v>
      </c>
      <c r="Q51" s="317">
        <v>0</v>
      </c>
      <c r="R51" s="320">
        <v>0</v>
      </c>
      <c r="S51" s="315">
        <v>450</v>
      </c>
      <c r="T51" s="317">
        <v>450</v>
      </c>
      <c r="U51" s="315">
        <v>112</v>
      </c>
      <c r="V51" s="347">
        <v>112</v>
      </c>
      <c r="W51" s="315">
        <v>56</v>
      </c>
      <c r="X51" s="317">
        <v>56</v>
      </c>
      <c r="Y51" s="320">
        <f>ROUND((P51-T51),1)</f>
        <v>610.5</v>
      </c>
      <c r="Z51" s="359">
        <f>IF(OR(SUM(V51:V70)="",SUM(Q51:Q70)=""),0,IF(OR(SUM(U51:U70)=320,SUM(V51:V70)&gt;0),ROUND((SUM(Q51:Q70)-SUM(V51:V70)),1),0))</f>
        <v>-112</v>
      </c>
      <c r="AA51" s="359">
        <f>IF(OR(SUM(X51:X70)="",SUM(R51:R70)=""),0,IF(OR(SUM(W51:W70)=160,SUM(X51:X70)&gt;0),ROUND((SUM(R51:R70)-SUM(X51:X70)),1),0))</f>
        <v>-56</v>
      </c>
      <c r="AB51" s="311"/>
      <c r="AC51" s="363">
        <f>SUM(Y51:AA70)</f>
        <v>442.5</v>
      </c>
      <c r="AD51" s="97"/>
    </row>
    <row r="52" spans="1:30" ht="18" customHeight="1">
      <c r="A52" s="104"/>
      <c r="B52" s="121"/>
      <c r="C52" s="122"/>
      <c r="D52" s="54">
        <v>21100094404</v>
      </c>
      <c r="E52" s="55" t="s">
        <v>292</v>
      </c>
      <c r="F52" s="56" t="s">
        <v>263</v>
      </c>
      <c r="G52" s="88">
        <v>1</v>
      </c>
      <c r="H52" s="95">
        <v>15</v>
      </c>
      <c r="I52" s="90">
        <v>60</v>
      </c>
      <c r="J52" s="94">
        <v>53</v>
      </c>
      <c r="K52" s="101">
        <f t="shared" si="0"/>
        <v>1.2</v>
      </c>
      <c r="L52" s="101">
        <f t="shared" si="1"/>
        <v>1.2</v>
      </c>
      <c r="M52" s="58">
        <f t="shared" si="2"/>
        <v>72</v>
      </c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97"/>
    </row>
    <row r="53" spans="1:30" ht="18" customHeight="1">
      <c r="A53" s="104"/>
      <c r="B53" s="121"/>
      <c r="C53" s="122"/>
      <c r="D53" s="54">
        <v>71400106702</v>
      </c>
      <c r="E53" s="55" t="s">
        <v>189</v>
      </c>
      <c r="F53" s="56" t="s">
        <v>293</v>
      </c>
      <c r="G53" s="88">
        <v>1</v>
      </c>
      <c r="H53" s="95">
        <v>15</v>
      </c>
      <c r="I53" s="90">
        <v>0</v>
      </c>
      <c r="J53" s="94">
        <v>77</v>
      </c>
      <c r="K53" s="101">
        <f t="shared" si="0"/>
        <v>1.3</v>
      </c>
      <c r="L53" s="101">
        <f t="shared" si="1"/>
        <v>0</v>
      </c>
      <c r="M53" s="58">
        <f t="shared" si="2"/>
        <v>19.5</v>
      </c>
      <c r="N53" s="288"/>
      <c r="O53" s="288"/>
      <c r="P53" s="288"/>
      <c r="Q53" s="288"/>
      <c r="R53" s="288"/>
      <c r="S53" s="288"/>
      <c r="T53" s="288"/>
      <c r="U53" s="288"/>
      <c r="V53" s="288"/>
      <c r="W53" s="288"/>
      <c r="X53" s="288"/>
      <c r="Y53" s="288"/>
      <c r="Z53" s="288"/>
      <c r="AA53" s="288"/>
      <c r="AB53" s="288"/>
      <c r="AC53" s="288"/>
      <c r="AD53" s="97"/>
    </row>
    <row r="54" spans="1:30" ht="18" customHeight="1">
      <c r="A54" s="135"/>
      <c r="B54" s="121"/>
      <c r="C54" s="122"/>
      <c r="D54" s="54">
        <v>71400106702</v>
      </c>
      <c r="E54" s="55" t="s">
        <v>189</v>
      </c>
      <c r="F54" s="56" t="s">
        <v>293</v>
      </c>
      <c r="G54" s="88">
        <v>1</v>
      </c>
      <c r="H54" s="95">
        <v>0</v>
      </c>
      <c r="I54" s="90">
        <v>60</v>
      </c>
      <c r="J54" s="94">
        <v>39</v>
      </c>
      <c r="K54" s="101">
        <f t="shared" si="0"/>
        <v>0</v>
      </c>
      <c r="L54" s="101">
        <f t="shared" si="1"/>
        <v>1.2</v>
      </c>
      <c r="M54" s="58">
        <f t="shared" si="2"/>
        <v>54</v>
      </c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97"/>
    </row>
    <row r="55" spans="1:30" ht="18" customHeight="1">
      <c r="A55" s="135"/>
      <c r="B55" s="121"/>
      <c r="C55" s="122"/>
      <c r="D55" s="54">
        <v>71400106708</v>
      </c>
      <c r="E55" s="55" t="s">
        <v>189</v>
      </c>
      <c r="F55" s="56" t="s">
        <v>294</v>
      </c>
      <c r="G55" s="88">
        <v>1</v>
      </c>
      <c r="H55" s="95">
        <v>0</v>
      </c>
      <c r="I55" s="90">
        <v>60</v>
      </c>
      <c r="J55" s="94">
        <v>38</v>
      </c>
      <c r="K55" s="101">
        <f t="shared" si="0"/>
        <v>0</v>
      </c>
      <c r="L55" s="101">
        <f t="shared" si="1"/>
        <v>1.2</v>
      </c>
      <c r="M55" s="58">
        <f t="shared" si="2"/>
        <v>54</v>
      </c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97"/>
    </row>
    <row r="56" spans="1:30" ht="18" customHeight="1">
      <c r="A56" s="135"/>
      <c r="B56" s="121"/>
      <c r="C56" s="122"/>
      <c r="D56" s="54">
        <v>21100093906</v>
      </c>
      <c r="E56" s="55" t="s">
        <v>48</v>
      </c>
      <c r="F56" s="56" t="s">
        <v>235</v>
      </c>
      <c r="G56" s="88">
        <v>1</v>
      </c>
      <c r="H56" s="95">
        <v>15</v>
      </c>
      <c r="I56" s="90">
        <v>30</v>
      </c>
      <c r="J56" s="94">
        <v>54</v>
      </c>
      <c r="K56" s="101">
        <f t="shared" si="0"/>
        <v>1.2</v>
      </c>
      <c r="L56" s="101">
        <f t="shared" si="1"/>
        <v>1.2</v>
      </c>
      <c r="M56" s="58">
        <f t="shared" si="2"/>
        <v>45</v>
      </c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97"/>
    </row>
    <row r="57" spans="1:30" ht="18" customHeight="1">
      <c r="A57" s="135"/>
      <c r="B57" s="121"/>
      <c r="C57" s="122"/>
      <c r="D57" s="54">
        <v>21100119809</v>
      </c>
      <c r="E57" s="55" t="s">
        <v>164</v>
      </c>
      <c r="F57" s="56" t="s">
        <v>170</v>
      </c>
      <c r="G57" s="88">
        <v>1</v>
      </c>
      <c r="H57" s="95">
        <v>30</v>
      </c>
      <c r="I57" s="90">
        <v>60</v>
      </c>
      <c r="J57" s="94">
        <v>17</v>
      </c>
      <c r="K57" s="101">
        <f t="shared" si="0"/>
        <v>1</v>
      </c>
      <c r="L57" s="101">
        <f t="shared" si="1"/>
        <v>1</v>
      </c>
      <c r="M57" s="58">
        <f t="shared" si="2"/>
        <v>75</v>
      </c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97"/>
    </row>
    <row r="58" spans="1:30" ht="18" customHeight="1">
      <c r="A58" s="135"/>
      <c r="B58" s="121"/>
      <c r="C58" s="122"/>
      <c r="D58" s="54"/>
      <c r="E58" s="55" t="s">
        <v>221</v>
      </c>
      <c r="F58" s="56" t="s">
        <v>170</v>
      </c>
      <c r="G58" s="88"/>
      <c r="H58" s="95"/>
      <c r="I58" s="90"/>
      <c r="J58" s="94"/>
      <c r="K58" s="101">
        <f t="shared" si="0"/>
        <v>0</v>
      </c>
      <c r="L58" s="101">
        <f t="shared" si="1"/>
        <v>0</v>
      </c>
      <c r="M58" s="58">
        <f t="shared" si="2"/>
        <v>0</v>
      </c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97"/>
    </row>
    <row r="59" spans="1:30" ht="18" customHeight="1">
      <c r="A59" s="135"/>
      <c r="B59" s="121"/>
      <c r="C59" s="122"/>
      <c r="D59" s="54"/>
      <c r="E59" s="55" t="s">
        <v>70</v>
      </c>
      <c r="F59" s="56" t="s">
        <v>166</v>
      </c>
      <c r="G59" s="88">
        <v>2</v>
      </c>
      <c r="H59" s="95">
        <v>15</v>
      </c>
      <c r="I59" s="90">
        <v>60</v>
      </c>
      <c r="J59" s="94">
        <v>40</v>
      </c>
      <c r="K59" s="101">
        <f t="shared" si="0"/>
        <v>1.2</v>
      </c>
      <c r="L59" s="101">
        <f t="shared" si="1"/>
        <v>1.2</v>
      </c>
      <c r="M59" s="58">
        <f t="shared" si="2"/>
        <v>72</v>
      </c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97"/>
    </row>
    <row r="60" spans="1:30" ht="18" customHeight="1">
      <c r="A60" s="135"/>
      <c r="B60" s="121"/>
      <c r="C60" s="122"/>
      <c r="D60" s="54"/>
      <c r="E60" s="55" t="s">
        <v>350</v>
      </c>
      <c r="F60" s="56" t="s">
        <v>293</v>
      </c>
      <c r="G60" s="88">
        <v>2</v>
      </c>
      <c r="H60" s="95">
        <v>15</v>
      </c>
      <c r="I60" s="90">
        <v>0</v>
      </c>
      <c r="J60" s="94">
        <v>77</v>
      </c>
      <c r="K60" s="101">
        <f t="shared" si="0"/>
        <v>1.3</v>
      </c>
      <c r="L60" s="101">
        <f t="shared" si="1"/>
        <v>0</v>
      </c>
      <c r="M60" s="58">
        <f t="shared" si="2"/>
        <v>19.5</v>
      </c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97"/>
    </row>
    <row r="61" spans="1:30" ht="18" customHeight="1">
      <c r="A61" s="135"/>
      <c r="B61" s="121"/>
      <c r="C61" s="122"/>
      <c r="D61" s="54"/>
      <c r="E61" s="55" t="s">
        <v>350</v>
      </c>
      <c r="F61" s="56" t="s">
        <v>293</v>
      </c>
      <c r="G61" s="88">
        <v>2</v>
      </c>
      <c r="H61" s="95">
        <v>0</v>
      </c>
      <c r="I61" s="90">
        <v>60</v>
      </c>
      <c r="J61" s="94">
        <v>39</v>
      </c>
      <c r="K61" s="101">
        <f t="shared" si="0"/>
        <v>0</v>
      </c>
      <c r="L61" s="101">
        <f t="shared" si="1"/>
        <v>1.2</v>
      </c>
      <c r="M61" s="58">
        <f t="shared" si="2"/>
        <v>54</v>
      </c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97"/>
    </row>
    <row r="62" spans="1:30" ht="18" customHeight="1">
      <c r="A62" s="104"/>
      <c r="B62" s="121"/>
      <c r="C62" s="122"/>
      <c r="D62" s="54"/>
      <c r="E62" s="55" t="s">
        <v>350</v>
      </c>
      <c r="F62" s="56" t="s">
        <v>294</v>
      </c>
      <c r="G62" s="107">
        <v>2</v>
      </c>
      <c r="H62" s="91">
        <v>0</v>
      </c>
      <c r="I62" s="92">
        <v>60</v>
      </c>
      <c r="J62" s="94">
        <v>38</v>
      </c>
      <c r="K62" s="101">
        <f t="shared" si="0"/>
        <v>0</v>
      </c>
      <c r="L62" s="101">
        <f t="shared" si="1"/>
        <v>1.2</v>
      </c>
      <c r="M62" s="58">
        <f t="shared" si="2"/>
        <v>54</v>
      </c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97"/>
    </row>
    <row r="63" spans="1:30" ht="18" customHeight="1">
      <c r="A63" s="104"/>
      <c r="B63" s="121"/>
      <c r="C63" s="122"/>
      <c r="D63" s="54"/>
      <c r="E63" s="55" t="s">
        <v>237</v>
      </c>
      <c r="F63" s="56" t="s">
        <v>186</v>
      </c>
      <c r="G63" s="107">
        <v>2</v>
      </c>
      <c r="H63" s="91">
        <v>30</v>
      </c>
      <c r="I63" s="92">
        <v>60</v>
      </c>
      <c r="J63" s="94">
        <v>40</v>
      </c>
      <c r="K63" s="101">
        <f t="shared" si="0"/>
        <v>1.2</v>
      </c>
      <c r="L63" s="101">
        <f t="shared" si="1"/>
        <v>1.2</v>
      </c>
      <c r="M63" s="58">
        <f t="shared" si="2"/>
        <v>90</v>
      </c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97"/>
    </row>
    <row r="64" spans="1:30" ht="18" customHeight="1">
      <c r="A64" s="104"/>
      <c r="B64" s="121"/>
      <c r="C64" s="122"/>
      <c r="D64" s="54"/>
      <c r="E64" s="55" t="s">
        <v>237</v>
      </c>
      <c r="F64" s="56" t="s">
        <v>238</v>
      </c>
      <c r="G64" s="107">
        <v>2</v>
      </c>
      <c r="H64" s="91">
        <v>30</v>
      </c>
      <c r="I64" s="92"/>
      <c r="J64" s="94">
        <v>40</v>
      </c>
      <c r="K64" s="101">
        <f t="shared" si="0"/>
        <v>1.2</v>
      </c>
      <c r="L64" s="101">
        <f t="shared" si="1"/>
        <v>0</v>
      </c>
      <c r="M64" s="58">
        <f t="shared" si="2"/>
        <v>36</v>
      </c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97"/>
    </row>
    <row r="65" spans="1:30" s="239" customFormat="1" ht="18" customHeight="1">
      <c r="A65" s="135"/>
      <c r="B65" s="121"/>
      <c r="C65" s="122"/>
      <c r="D65" s="54"/>
      <c r="E65" s="55" t="s">
        <v>495</v>
      </c>
      <c r="F65" s="56" t="s">
        <v>493</v>
      </c>
      <c r="G65" s="107">
        <v>2</v>
      </c>
      <c r="H65" s="91"/>
      <c r="I65" s="92">
        <v>60</v>
      </c>
      <c r="J65" s="94">
        <v>40</v>
      </c>
      <c r="K65" s="101">
        <f t="shared" si="0"/>
        <v>0</v>
      </c>
      <c r="L65" s="101">
        <f t="shared" si="1"/>
        <v>1.2</v>
      </c>
      <c r="M65" s="58">
        <f t="shared" si="2"/>
        <v>54</v>
      </c>
      <c r="N65" s="316"/>
      <c r="O65" s="316"/>
      <c r="P65" s="316"/>
      <c r="Q65" s="316"/>
      <c r="R65" s="316"/>
      <c r="S65" s="316"/>
      <c r="T65" s="316"/>
      <c r="U65" s="316"/>
      <c r="V65" s="316"/>
      <c r="W65" s="316"/>
      <c r="X65" s="316"/>
      <c r="Y65" s="316"/>
      <c r="Z65" s="316"/>
      <c r="AA65" s="316"/>
      <c r="AB65" s="316"/>
      <c r="AC65" s="316"/>
      <c r="AD65" s="97"/>
    </row>
    <row r="66" spans="1:30" s="239" customFormat="1" ht="18" customHeight="1">
      <c r="A66" s="135"/>
      <c r="B66" s="121"/>
      <c r="C66" s="122"/>
      <c r="D66" s="54"/>
      <c r="E66" s="55" t="s">
        <v>496</v>
      </c>
      <c r="F66" s="56" t="s">
        <v>494</v>
      </c>
      <c r="G66" s="107">
        <v>2</v>
      </c>
      <c r="H66" s="91"/>
      <c r="I66" s="92">
        <v>60</v>
      </c>
      <c r="J66" s="94">
        <v>40</v>
      </c>
      <c r="K66" s="101">
        <f t="shared" si="0"/>
        <v>0</v>
      </c>
      <c r="L66" s="101">
        <f t="shared" si="1"/>
        <v>1.2</v>
      </c>
      <c r="M66" s="58">
        <f t="shared" si="2"/>
        <v>54</v>
      </c>
      <c r="N66" s="316"/>
      <c r="O66" s="316"/>
      <c r="P66" s="316"/>
      <c r="Q66" s="316"/>
      <c r="R66" s="316"/>
      <c r="S66" s="316"/>
      <c r="T66" s="316"/>
      <c r="U66" s="316"/>
      <c r="V66" s="316"/>
      <c r="W66" s="316"/>
      <c r="X66" s="316"/>
      <c r="Y66" s="316"/>
      <c r="Z66" s="316"/>
      <c r="AA66" s="316"/>
      <c r="AB66" s="316"/>
      <c r="AC66" s="316"/>
      <c r="AD66" s="97"/>
    </row>
    <row r="67" spans="1:30" ht="18" customHeight="1">
      <c r="A67" s="104"/>
      <c r="B67" s="121"/>
      <c r="C67" s="122"/>
      <c r="D67" s="54"/>
      <c r="E67" s="55" t="s">
        <v>164</v>
      </c>
      <c r="F67" s="56" t="s">
        <v>379</v>
      </c>
      <c r="G67" s="88">
        <v>2</v>
      </c>
      <c r="H67" s="95">
        <v>30</v>
      </c>
      <c r="I67" s="90">
        <v>60</v>
      </c>
      <c r="J67" s="94">
        <v>40</v>
      </c>
      <c r="K67" s="101">
        <f t="shared" si="0"/>
        <v>1.2</v>
      </c>
      <c r="L67" s="101">
        <f t="shared" si="1"/>
        <v>1.2</v>
      </c>
      <c r="M67" s="58">
        <f t="shared" si="2"/>
        <v>90</v>
      </c>
      <c r="N67" s="288"/>
      <c r="O67" s="288"/>
      <c r="P67" s="288"/>
      <c r="Q67" s="288"/>
      <c r="R67" s="288"/>
      <c r="S67" s="288"/>
      <c r="T67" s="288"/>
      <c r="U67" s="288"/>
      <c r="V67" s="288"/>
      <c r="W67" s="288"/>
      <c r="X67" s="288"/>
      <c r="Y67" s="288"/>
      <c r="Z67" s="288"/>
      <c r="AA67" s="288"/>
      <c r="AB67" s="288"/>
      <c r="AC67" s="288"/>
      <c r="AD67" s="97"/>
    </row>
    <row r="68" spans="1:30" ht="18" customHeight="1">
      <c r="A68" s="135"/>
      <c r="B68" s="121"/>
      <c r="C68" s="122"/>
      <c r="D68" s="54"/>
      <c r="E68" s="55" t="s">
        <v>164</v>
      </c>
      <c r="F68" s="56" t="s">
        <v>380</v>
      </c>
      <c r="G68" s="88">
        <v>2</v>
      </c>
      <c r="H68" s="95">
        <v>30</v>
      </c>
      <c r="I68" s="90">
        <v>60</v>
      </c>
      <c r="J68" s="94">
        <v>40</v>
      </c>
      <c r="K68" s="101">
        <f t="shared" si="0"/>
        <v>1.2</v>
      </c>
      <c r="L68" s="101">
        <f t="shared" si="1"/>
        <v>1.2</v>
      </c>
      <c r="M68" s="58">
        <f t="shared" si="2"/>
        <v>90</v>
      </c>
      <c r="N68" s="316"/>
      <c r="O68" s="316"/>
      <c r="P68" s="316"/>
      <c r="Q68" s="316"/>
      <c r="R68" s="316"/>
      <c r="S68" s="316"/>
      <c r="T68" s="316"/>
      <c r="U68" s="316"/>
      <c r="V68" s="316"/>
      <c r="W68" s="316"/>
      <c r="X68" s="316"/>
      <c r="Y68" s="316"/>
      <c r="Z68" s="316"/>
      <c r="AA68" s="316"/>
      <c r="AB68" s="316"/>
      <c r="AC68" s="316"/>
      <c r="AD68" s="97"/>
    </row>
    <row r="69" spans="1:30" ht="18" hidden="1" customHeight="1">
      <c r="A69" s="104"/>
      <c r="B69" s="121"/>
      <c r="C69" s="122"/>
      <c r="D69" s="54"/>
      <c r="E69" s="55"/>
      <c r="F69" s="56"/>
      <c r="G69" s="88"/>
      <c r="H69" s="95"/>
      <c r="I69" s="90"/>
      <c r="J69" s="94"/>
      <c r="K69" s="101">
        <f t="shared" si="0"/>
        <v>0</v>
      </c>
      <c r="L69" s="101">
        <f t="shared" si="1"/>
        <v>0</v>
      </c>
      <c r="M69" s="58">
        <f t="shared" si="2"/>
        <v>0</v>
      </c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97"/>
    </row>
    <row r="70" spans="1:30" ht="18" hidden="1" customHeight="1">
      <c r="A70" s="104"/>
      <c r="B70" s="121"/>
      <c r="C70" s="122"/>
      <c r="D70" s="54"/>
      <c r="E70" s="55"/>
      <c r="F70" s="56"/>
      <c r="G70" s="88"/>
      <c r="H70" s="95"/>
      <c r="I70" s="90"/>
      <c r="J70" s="94"/>
      <c r="K70" s="101">
        <f t="shared" si="0"/>
        <v>0</v>
      </c>
      <c r="L70" s="101">
        <f t="shared" si="1"/>
        <v>0</v>
      </c>
      <c r="M70" s="58">
        <f t="shared" si="2"/>
        <v>0</v>
      </c>
      <c r="N70" s="289"/>
      <c r="O70" s="289"/>
      <c r="P70" s="289"/>
      <c r="Q70" s="289"/>
      <c r="R70" s="289"/>
      <c r="S70" s="289"/>
      <c r="T70" s="289"/>
      <c r="U70" s="289"/>
      <c r="V70" s="289"/>
      <c r="W70" s="289"/>
      <c r="X70" s="289"/>
      <c r="Y70" s="289"/>
      <c r="Z70" s="289"/>
      <c r="AA70" s="289"/>
      <c r="AB70" s="289"/>
      <c r="AC70" s="289"/>
      <c r="AD70" s="97"/>
    </row>
    <row r="71" spans="1:30" ht="18" customHeight="1">
      <c r="A71" s="118">
        <v>4</v>
      </c>
      <c r="B71" s="74" t="s">
        <v>87</v>
      </c>
      <c r="C71" s="75" t="s">
        <v>88</v>
      </c>
      <c r="D71" s="54">
        <v>71400174003</v>
      </c>
      <c r="E71" s="55" t="s">
        <v>332</v>
      </c>
      <c r="F71" s="56" t="s">
        <v>333</v>
      </c>
      <c r="G71" s="88">
        <v>1</v>
      </c>
      <c r="H71" s="88">
        <v>30</v>
      </c>
      <c r="I71" s="88">
        <v>0</v>
      </c>
      <c r="J71" s="94">
        <v>60</v>
      </c>
      <c r="K71" s="101">
        <f t="shared" si="0"/>
        <v>1.2</v>
      </c>
      <c r="L71" s="101">
        <f t="shared" si="1"/>
        <v>0</v>
      </c>
      <c r="M71" s="58">
        <f t="shared" si="2"/>
        <v>36</v>
      </c>
      <c r="N71" s="324">
        <v>139.5</v>
      </c>
      <c r="O71" s="317">
        <v>0</v>
      </c>
      <c r="P71" s="320">
        <f>SUM(M71:M90)+N71+O71</f>
        <v>924</v>
      </c>
      <c r="Q71" s="317">
        <v>0</v>
      </c>
      <c r="R71" s="320">
        <v>0</v>
      </c>
      <c r="S71" s="315">
        <v>450</v>
      </c>
      <c r="T71" s="317">
        <v>450</v>
      </c>
      <c r="U71" s="315">
        <v>112</v>
      </c>
      <c r="V71" s="347">
        <v>112</v>
      </c>
      <c r="W71" s="315">
        <v>56</v>
      </c>
      <c r="X71" s="317">
        <v>56</v>
      </c>
      <c r="Y71" s="320">
        <f>ROUND((P71-T71),1)</f>
        <v>474</v>
      </c>
      <c r="Z71" s="359">
        <f>IF(OR(SUM(V71:V90)="",SUM(Q71:Q90)=""),0,IF(OR(SUM(U71:U90)=320,SUM(V71:V90)&gt;0),ROUND((SUM(Q71:Q90)-SUM(V71:V90)),1),0))</f>
        <v>-112</v>
      </c>
      <c r="AA71" s="359">
        <f>IF(OR(SUM(X71:X90)="",SUM(R71:R90)=""),0,IF(OR(SUM(W71:W90)=160,SUM(X71:X90)&gt;0),ROUND((SUM(R71:R90)-SUM(X71:X90)),1),0))</f>
        <v>-56</v>
      </c>
      <c r="AB71" s="311"/>
      <c r="AC71" s="363">
        <f>SUM(Y71:AA90)</f>
        <v>306</v>
      </c>
      <c r="AD71" s="97"/>
    </row>
    <row r="72" spans="1:30" ht="18" customHeight="1">
      <c r="A72" s="104"/>
      <c r="B72" s="121"/>
      <c r="C72" s="122"/>
      <c r="D72" s="54">
        <v>71400174004</v>
      </c>
      <c r="E72" s="55" t="s">
        <v>332</v>
      </c>
      <c r="F72" s="56" t="s">
        <v>334</v>
      </c>
      <c r="G72" s="88">
        <v>1</v>
      </c>
      <c r="H72" s="88">
        <v>30</v>
      </c>
      <c r="I72" s="88">
        <v>0</v>
      </c>
      <c r="J72" s="94">
        <v>80</v>
      </c>
      <c r="K72" s="101">
        <f t="shared" si="0"/>
        <v>1.3</v>
      </c>
      <c r="L72" s="101">
        <f t="shared" si="1"/>
        <v>0</v>
      </c>
      <c r="M72" s="58">
        <f t="shared" si="2"/>
        <v>39</v>
      </c>
      <c r="N72" s="288"/>
      <c r="O72" s="288"/>
      <c r="P72" s="288"/>
      <c r="Q72" s="288"/>
      <c r="R72" s="288"/>
      <c r="S72" s="288"/>
      <c r="T72" s="288"/>
      <c r="U72" s="288"/>
      <c r="V72" s="288"/>
      <c r="W72" s="288"/>
      <c r="X72" s="288"/>
      <c r="Y72" s="288"/>
      <c r="Z72" s="288"/>
      <c r="AA72" s="288"/>
      <c r="AB72" s="288"/>
      <c r="AC72" s="288"/>
      <c r="AD72" s="97"/>
    </row>
    <row r="73" spans="1:30" ht="18" customHeight="1">
      <c r="A73" s="104"/>
      <c r="B73" s="121"/>
      <c r="C73" s="122"/>
      <c r="D73" s="54">
        <v>71400174001</v>
      </c>
      <c r="E73" s="55" t="s">
        <v>332</v>
      </c>
      <c r="F73" s="56" t="s">
        <v>246</v>
      </c>
      <c r="G73" s="88">
        <v>1</v>
      </c>
      <c r="H73" s="88">
        <v>30</v>
      </c>
      <c r="I73" s="88">
        <v>0</v>
      </c>
      <c r="J73" s="94">
        <v>74</v>
      </c>
      <c r="K73" s="101">
        <f t="shared" si="0"/>
        <v>1.3</v>
      </c>
      <c r="L73" s="101">
        <f t="shared" si="1"/>
        <v>0</v>
      </c>
      <c r="M73" s="58">
        <f t="shared" si="2"/>
        <v>39</v>
      </c>
      <c r="N73" s="288"/>
      <c r="O73" s="288"/>
      <c r="P73" s="288"/>
      <c r="Q73" s="288"/>
      <c r="R73" s="288"/>
      <c r="S73" s="288"/>
      <c r="T73" s="288"/>
      <c r="U73" s="288"/>
      <c r="V73" s="288"/>
      <c r="W73" s="288"/>
      <c r="X73" s="288"/>
      <c r="Y73" s="288"/>
      <c r="Z73" s="288"/>
      <c r="AA73" s="288"/>
      <c r="AB73" s="288"/>
      <c r="AC73" s="288"/>
      <c r="AD73" s="97"/>
    </row>
    <row r="74" spans="1:30" ht="18" customHeight="1">
      <c r="A74" s="104"/>
      <c r="B74" s="121"/>
      <c r="C74" s="122"/>
      <c r="D74" s="54">
        <v>21100001401</v>
      </c>
      <c r="E74" s="55" t="s">
        <v>332</v>
      </c>
      <c r="F74" s="56" t="s">
        <v>192</v>
      </c>
      <c r="G74" s="88">
        <v>1</v>
      </c>
      <c r="H74" s="88">
        <v>30</v>
      </c>
      <c r="I74" s="88">
        <v>0</v>
      </c>
      <c r="J74" s="94">
        <v>35</v>
      </c>
      <c r="K74" s="101">
        <f t="shared" si="0"/>
        <v>1</v>
      </c>
      <c r="L74" s="101">
        <f t="shared" si="1"/>
        <v>0</v>
      </c>
      <c r="M74" s="58">
        <f t="shared" si="2"/>
        <v>30</v>
      </c>
      <c r="N74" s="288"/>
      <c r="O74" s="288"/>
      <c r="P74" s="288"/>
      <c r="Q74" s="288"/>
      <c r="R74" s="288"/>
      <c r="S74" s="288"/>
      <c r="T74" s="288"/>
      <c r="U74" s="288"/>
      <c r="V74" s="288"/>
      <c r="W74" s="288"/>
      <c r="X74" s="288"/>
      <c r="Y74" s="288"/>
      <c r="Z74" s="288"/>
      <c r="AA74" s="288"/>
      <c r="AB74" s="288"/>
      <c r="AC74" s="288"/>
      <c r="AD74" s="97"/>
    </row>
    <row r="75" spans="1:30" ht="18" customHeight="1">
      <c r="A75" s="104"/>
      <c r="B75" s="121"/>
      <c r="C75" s="122"/>
      <c r="D75" s="54">
        <v>21100119806</v>
      </c>
      <c r="E75" s="55" t="s">
        <v>164</v>
      </c>
      <c r="F75" s="56" t="s">
        <v>238</v>
      </c>
      <c r="G75" s="88">
        <v>1</v>
      </c>
      <c r="H75" s="88">
        <v>30</v>
      </c>
      <c r="I75" s="88"/>
      <c r="J75" s="94">
        <v>62</v>
      </c>
      <c r="K75" s="101">
        <f t="shared" si="0"/>
        <v>1.3</v>
      </c>
      <c r="L75" s="101">
        <f t="shared" si="1"/>
        <v>0</v>
      </c>
      <c r="M75" s="58">
        <f t="shared" si="2"/>
        <v>39</v>
      </c>
      <c r="N75" s="288"/>
      <c r="O75" s="288"/>
      <c r="P75" s="288"/>
      <c r="Q75" s="288"/>
      <c r="R75" s="288"/>
      <c r="S75" s="288"/>
      <c r="T75" s="288"/>
      <c r="U75" s="288"/>
      <c r="V75" s="288"/>
      <c r="W75" s="288"/>
      <c r="X75" s="288"/>
      <c r="Y75" s="288"/>
      <c r="Z75" s="288"/>
      <c r="AA75" s="288"/>
      <c r="AB75" s="288"/>
      <c r="AC75" s="288"/>
      <c r="AD75" s="97"/>
    </row>
    <row r="76" spans="1:30" s="239" customFormat="1" ht="18" customHeight="1">
      <c r="A76" s="135"/>
      <c r="B76" s="121"/>
      <c r="C76" s="122"/>
      <c r="D76" s="54"/>
      <c r="E76" s="55" t="s">
        <v>497</v>
      </c>
      <c r="F76" s="56" t="s">
        <v>493</v>
      </c>
      <c r="G76" s="88">
        <v>1</v>
      </c>
      <c r="H76" s="88"/>
      <c r="I76" s="88">
        <v>60</v>
      </c>
      <c r="J76" s="94">
        <v>62</v>
      </c>
      <c r="K76" s="101">
        <f t="shared" ref="K76:K138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101">
        <f t="shared" ref="L76:L138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58">
        <f t="shared" ref="M76:M138" si="5">ROUND(IF(OR(LEFT(E76,2)="ĐA",LEFT(E76,2)="DA",LEFT(E76,5)="Đồ án",LEFT(E76,5)="Đồán "),J76*0.5,(IF(H76&gt;0,H76*K76,"0")+IF(I76&gt;0,(I76*0.75)*L76,"0"))),1)</f>
        <v>54</v>
      </c>
      <c r="N76" s="316"/>
      <c r="O76" s="316"/>
      <c r="P76" s="316"/>
      <c r="Q76" s="316"/>
      <c r="R76" s="316"/>
      <c r="S76" s="316"/>
      <c r="T76" s="316"/>
      <c r="U76" s="316"/>
      <c r="V76" s="316"/>
      <c r="W76" s="316"/>
      <c r="X76" s="316"/>
      <c r="Y76" s="316"/>
      <c r="Z76" s="316"/>
      <c r="AA76" s="316"/>
      <c r="AB76" s="316"/>
      <c r="AC76" s="316"/>
      <c r="AD76" s="97"/>
    </row>
    <row r="77" spans="1:30" s="239" customFormat="1" ht="18" customHeight="1">
      <c r="A77" s="135"/>
      <c r="B77" s="121"/>
      <c r="C77" s="122"/>
      <c r="D77" s="54"/>
      <c r="E77" s="55" t="s">
        <v>498</v>
      </c>
      <c r="F77" s="56" t="s">
        <v>494</v>
      </c>
      <c r="G77" s="88">
        <v>1</v>
      </c>
      <c r="H77" s="88"/>
      <c r="I77" s="88">
        <v>60</v>
      </c>
      <c r="J77" s="94">
        <v>62</v>
      </c>
      <c r="K77" s="101">
        <f t="shared" si="3"/>
        <v>0</v>
      </c>
      <c r="L77" s="101">
        <f t="shared" si="4"/>
        <v>1.2</v>
      </c>
      <c r="M77" s="58">
        <f t="shared" si="5"/>
        <v>54</v>
      </c>
      <c r="N77" s="316"/>
      <c r="O77" s="316"/>
      <c r="P77" s="316"/>
      <c r="Q77" s="316"/>
      <c r="R77" s="316"/>
      <c r="S77" s="316"/>
      <c r="T77" s="316"/>
      <c r="U77" s="316"/>
      <c r="V77" s="316"/>
      <c r="W77" s="316"/>
      <c r="X77" s="316"/>
      <c r="Y77" s="316"/>
      <c r="Z77" s="316"/>
      <c r="AA77" s="316"/>
      <c r="AB77" s="316"/>
      <c r="AC77" s="316"/>
      <c r="AD77" s="97"/>
    </row>
    <row r="78" spans="1:30" ht="18" customHeight="1">
      <c r="A78" s="104"/>
      <c r="B78" s="121"/>
      <c r="C78" s="122"/>
      <c r="D78" s="54">
        <v>21100094301</v>
      </c>
      <c r="E78" s="55" t="s">
        <v>335</v>
      </c>
      <c r="F78" s="56" t="s">
        <v>188</v>
      </c>
      <c r="G78" s="88">
        <v>1</v>
      </c>
      <c r="H78" s="88">
        <v>30</v>
      </c>
      <c r="I78" s="88">
        <v>60</v>
      </c>
      <c r="J78" s="94">
        <v>33</v>
      </c>
      <c r="K78" s="101">
        <f t="shared" si="3"/>
        <v>1</v>
      </c>
      <c r="L78" s="101">
        <f t="shared" si="4"/>
        <v>1.1000000000000001</v>
      </c>
      <c r="M78" s="58">
        <f t="shared" si="5"/>
        <v>79.5</v>
      </c>
      <c r="N78" s="288"/>
      <c r="O78" s="288"/>
      <c r="P78" s="288"/>
      <c r="Q78" s="288"/>
      <c r="R78" s="288"/>
      <c r="S78" s="288"/>
      <c r="T78" s="288"/>
      <c r="U78" s="288"/>
      <c r="V78" s="288"/>
      <c r="W78" s="288"/>
      <c r="X78" s="288"/>
      <c r="Y78" s="288"/>
      <c r="Z78" s="288"/>
      <c r="AA78" s="288"/>
      <c r="AB78" s="288"/>
      <c r="AC78" s="288"/>
      <c r="AD78" s="97"/>
    </row>
    <row r="79" spans="1:30" ht="18" customHeight="1">
      <c r="A79" s="104"/>
      <c r="B79" s="121"/>
      <c r="C79" s="122"/>
      <c r="D79" s="54"/>
      <c r="E79" s="55" t="s">
        <v>332</v>
      </c>
      <c r="F79" s="56" t="s">
        <v>149</v>
      </c>
      <c r="G79" s="88">
        <v>2</v>
      </c>
      <c r="H79" s="88">
        <v>30</v>
      </c>
      <c r="I79" s="88"/>
      <c r="J79" s="94">
        <v>40</v>
      </c>
      <c r="K79" s="101">
        <f t="shared" si="3"/>
        <v>1.2</v>
      </c>
      <c r="L79" s="101">
        <f t="shared" si="4"/>
        <v>0</v>
      </c>
      <c r="M79" s="58">
        <f t="shared" si="5"/>
        <v>36</v>
      </c>
      <c r="N79" s="288"/>
      <c r="O79" s="288"/>
      <c r="P79" s="288"/>
      <c r="Q79" s="288"/>
      <c r="R79" s="288"/>
      <c r="S79" s="288"/>
      <c r="T79" s="288"/>
      <c r="U79" s="288"/>
      <c r="V79" s="288"/>
      <c r="W79" s="288"/>
      <c r="X79" s="288"/>
      <c r="Y79" s="288"/>
      <c r="Z79" s="288"/>
      <c r="AA79" s="288"/>
      <c r="AB79" s="288"/>
      <c r="AC79" s="288"/>
      <c r="AD79" s="97"/>
    </row>
    <row r="80" spans="1:30" ht="18" customHeight="1">
      <c r="A80" s="104"/>
      <c r="B80" s="121"/>
      <c r="C80" s="122"/>
      <c r="D80" s="54"/>
      <c r="E80" s="55" t="s">
        <v>332</v>
      </c>
      <c r="F80" s="56" t="s">
        <v>235</v>
      </c>
      <c r="G80" s="88">
        <v>2</v>
      </c>
      <c r="H80" s="88">
        <v>30</v>
      </c>
      <c r="I80" s="88"/>
      <c r="J80" s="94">
        <v>40</v>
      </c>
      <c r="K80" s="101">
        <f t="shared" si="3"/>
        <v>1.2</v>
      </c>
      <c r="L80" s="101">
        <f t="shared" si="4"/>
        <v>0</v>
      </c>
      <c r="M80" s="58">
        <f t="shared" si="5"/>
        <v>36</v>
      </c>
      <c r="N80" s="288"/>
      <c r="O80" s="288"/>
      <c r="P80" s="288"/>
      <c r="Q80" s="288"/>
      <c r="R80" s="288"/>
      <c r="S80" s="288"/>
      <c r="T80" s="288"/>
      <c r="U80" s="288"/>
      <c r="V80" s="288"/>
      <c r="W80" s="288"/>
      <c r="X80" s="288"/>
      <c r="Y80" s="288"/>
      <c r="Z80" s="288"/>
      <c r="AA80" s="288"/>
      <c r="AB80" s="288"/>
      <c r="AC80" s="288"/>
      <c r="AD80" s="97"/>
    </row>
    <row r="81" spans="1:30" ht="21.75" customHeight="1">
      <c r="A81" s="104"/>
      <c r="B81" s="121"/>
      <c r="C81" s="122"/>
      <c r="D81" s="54"/>
      <c r="E81" s="55" t="s">
        <v>332</v>
      </c>
      <c r="F81" s="56" t="s">
        <v>186</v>
      </c>
      <c r="G81" s="88">
        <v>2</v>
      </c>
      <c r="H81" s="88">
        <v>30</v>
      </c>
      <c r="I81" s="88"/>
      <c r="J81" s="94">
        <v>40</v>
      </c>
      <c r="K81" s="101">
        <f t="shared" si="3"/>
        <v>1.2</v>
      </c>
      <c r="L81" s="101">
        <f t="shared" si="4"/>
        <v>0</v>
      </c>
      <c r="M81" s="58">
        <f t="shared" si="5"/>
        <v>36</v>
      </c>
      <c r="N81" s="288"/>
      <c r="O81" s="288"/>
      <c r="P81" s="288"/>
      <c r="Q81" s="288"/>
      <c r="R81" s="288"/>
      <c r="S81" s="288"/>
      <c r="T81" s="288"/>
      <c r="U81" s="288"/>
      <c r="V81" s="288"/>
      <c r="W81" s="288"/>
      <c r="X81" s="288"/>
      <c r="Y81" s="288"/>
      <c r="Z81" s="288"/>
      <c r="AA81" s="288"/>
      <c r="AB81" s="288"/>
      <c r="AC81" s="288"/>
      <c r="AD81" s="97"/>
    </row>
    <row r="82" spans="1:30" ht="18" customHeight="1">
      <c r="A82" s="104"/>
      <c r="B82" s="121"/>
      <c r="C82" s="122"/>
      <c r="D82" s="54"/>
      <c r="E82" s="55" t="s">
        <v>332</v>
      </c>
      <c r="F82" s="56" t="s">
        <v>209</v>
      </c>
      <c r="G82" s="88">
        <v>2</v>
      </c>
      <c r="H82" s="88">
        <v>30</v>
      </c>
      <c r="I82" s="88"/>
      <c r="J82" s="94">
        <v>40</v>
      </c>
      <c r="K82" s="101">
        <f t="shared" si="3"/>
        <v>1.2</v>
      </c>
      <c r="L82" s="101">
        <f t="shared" si="4"/>
        <v>0</v>
      </c>
      <c r="M82" s="58">
        <f t="shared" si="5"/>
        <v>36</v>
      </c>
      <c r="N82" s="288"/>
      <c r="O82" s="288"/>
      <c r="P82" s="288"/>
      <c r="Q82" s="288"/>
      <c r="R82" s="288"/>
      <c r="S82" s="288"/>
      <c r="T82" s="288"/>
      <c r="U82" s="288"/>
      <c r="V82" s="288"/>
      <c r="W82" s="288"/>
      <c r="X82" s="288"/>
      <c r="Y82" s="288"/>
      <c r="Z82" s="288"/>
      <c r="AA82" s="288"/>
      <c r="AB82" s="288"/>
      <c r="AC82" s="288"/>
      <c r="AD82" s="97"/>
    </row>
    <row r="83" spans="1:30" ht="18" customHeight="1">
      <c r="A83" s="104"/>
      <c r="B83" s="121"/>
      <c r="C83" s="122"/>
      <c r="D83" s="54"/>
      <c r="E83" s="55" t="s">
        <v>332</v>
      </c>
      <c r="F83" s="56" t="s">
        <v>238</v>
      </c>
      <c r="G83" s="88">
        <v>2</v>
      </c>
      <c r="H83" s="88">
        <v>30</v>
      </c>
      <c r="I83" s="88"/>
      <c r="J83" s="94">
        <v>40</v>
      </c>
      <c r="K83" s="101">
        <f t="shared" si="3"/>
        <v>1.2</v>
      </c>
      <c r="L83" s="101">
        <f t="shared" si="4"/>
        <v>0</v>
      </c>
      <c r="M83" s="58">
        <f t="shared" si="5"/>
        <v>36</v>
      </c>
      <c r="N83" s="288"/>
      <c r="O83" s="288"/>
      <c r="P83" s="288"/>
      <c r="Q83" s="288"/>
      <c r="R83" s="288"/>
      <c r="S83" s="288"/>
      <c r="T83" s="288"/>
      <c r="U83" s="288"/>
      <c r="V83" s="288"/>
      <c r="W83" s="288"/>
      <c r="X83" s="288"/>
      <c r="Y83" s="288"/>
      <c r="Z83" s="288"/>
      <c r="AA83" s="288"/>
      <c r="AB83" s="288"/>
      <c r="AC83" s="288"/>
      <c r="AD83" s="97"/>
    </row>
    <row r="84" spans="1:30" ht="18" customHeight="1">
      <c r="A84" s="104"/>
      <c r="B84" s="121"/>
      <c r="C84" s="122"/>
      <c r="D84" s="54"/>
      <c r="E84" s="55" t="s">
        <v>332</v>
      </c>
      <c r="F84" s="56" t="s">
        <v>170</v>
      </c>
      <c r="G84" s="88">
        <v>2</v>
      </c>
      <c r="H84" s="88">
        <v>30</v>
      </c>
      <c r="I84" s="57"/>
      <c r="J84" s="94">
        <v>40</v>
      </c>
      <c r="K84" s="101">
        <f t="shared" si="3"/>
        <v>1.2</v>
      </c>
      <c r="L84" s="101">
        <f t="shared" si="4"/>
        <v>0</v>
      </c>
      <c r="M84" s="58">
        <f t="shared" si="5"/>
        <v>36</v>
      </c>
      <c r="N84" s="288"/>
      <c r="O84" s="288"/>
      <c r="P84" s="288"/>
      <c r="Q84" s="288"/>
      <c r="R84" s="288"/>
      <c r="S84" s="288"/>
      <c r="T84" s="288"/>
      <c r="U84" s="288"/>
      <c r="V84" s="288"/>
      <c r="W84" s="288"/>
      <c r="X84" s="288"/>
      <c r="Y84" s="288"/>
      <c r="Z84" s="288"/>
      <c r="AA84" s="288"/>
      <c r="AB84" s="288"/>
      <c r="AC84" s="288"/>
      <c r="AD84" s="97"/>
    </row>
    <row r="85" spans="1:30" ht="18" customHeight="1">
      <c r="A85" s="104"/>
      <c r="B85" s="77"/>
      <c r="C85" s="122"/>
      <c r="D85" s="54"/>
      <c r="E85" s="55" t="s">
        <v>237</v>
      </c>
      <c r="F85" s="198" t="s">
        <v>209</v>
      </c>
      <c r="G85" s="88">
        <v>2</v>
      </c>
      <c r="H85" s="88">
        <v>30</v>
      </c>
      <c r="I85" s="57">
        <v>60</v>
      </c>
      <c r="J85" s="94">
        <v>40</v>
      </c>
      <c r="K85" s="101">
        <f t="shared" si="3"/>
        <v>1.2</v>
      </c>
      <c r="L85" s="101">
        <f t="shared" si="4"/>
        <v>1.2</v>
      </c>
      <c r="M85" s="58">
        <f t="shared" si="5"/>
        <v>90</v>
      </c>
      <c r="N85" s="288"/>
      <c r="O85" s="288"/>
      <c r="P85" s="288"/>
      <c r="Q85" s="288"/>
      <c r="R85" s="288"/>
      <c r="S85" s="288"/>
      <c r="T85" s="288"/>
      <c r="U85" s="288"/>
      <c r="V85" s="288"/>
      <c r="W85" s="288"/>
      <c r="X85" s="288"/>
      <c r="Y85" s="288"/>
      <c r="Z85" s="288"/>
      <c r="AA85" s="288"/>
      <c r="AB85" s="288"/>
      <c r="AC85" s="288"/>
      <c r="AD85" s="97"/>
    </row>
    <row r="86" spans="1:30" ht="18" customHeight="1">
      <c r="A86" s="104"/>
      <c r="B86" s="121"/>
      <c r="C86" s="122"/>
      <c r="D86" s="54"/>
      <c r="E86" s="55" t="s">
        <v>332</v>
      </c>
      <c r="F86" s="56" t="s">
        <v>170</v>
      </c>
      <c r="G86" s="88">
        <v>2</v>
      </c>
      <c r="H86" s="88">
        <v>30</v>
      </c>
      <c r="I86" s="57"/>
      <c r="J86" s="94">
        <v>40</v>
      </c>
      <c r="K86" s="101">
        <f t="shared" si="3"/>
        <v>1.2</v>
      </c>
      <c r="L86" s="101">
        <f t="shared" si="4"/>
        <v>0</v>
      </c>
      <c r="M86" s="58">
        <f t="shared" si="5"/>
        <v>36</v>
      </c>
      <c r="N86" s="288"/>
      <c r="O86" s="288"/>
      <c r="P86" s="288"/>
      <c r="Q86" s="288"/>
      <c r="R86" s="288"/>
      <c r="S86" s="288"/>
      <c r="T86" s="288"/>
      <c r="U86" s="288"/>
      <c r="V86" s="288"/>
      <c r="W86" s="288"/>
      <c r="X86" s="288"/>
      <c r="Y86" s="288"/>
      <c r="Z86" s="288"/>
      <c r="AA86" s="288"/>
      <c r="AB86" s="288"/>
      <c r="AC86" s="288"/>
      <c r="AD86" s="97"/>
    </row>
    <row r="87" spans="1:30" ht="18" customHeight="1">
      <c r="A87" s="104"/>
      <c r="B87" s="121"/>
      <c r="C87" s="122"/>
      <c r="D87" s="54"/>
      <c r="E87" s="55" t="s">
        <v>332</v>
      </c>
      <c r="F87" s="198" t="s">
        <v>351</v>
      </c>
      <c r="G87" s="88">
        <v>1</v>
      </c>
      <c r="H87" s="88">
        <v>30</v>
      </c>
      <c r="I87" s="57">
        <v>0</v>
      </c>
      <c r="J87" s="94">
        <v>40</v>
      </c>
      <c r="K87" s="101">
        <f t="shared" si="3"/>
        <v>1.2</v>
      </c>
      <c r="L87" s="101">
        <f t="shared" si="4"/>
        <v>0</v>
      </c>
      <c r="M87" s="58">
        <f t="shared" si="5"/>
        <v>36</v>
      </c>
      <c r="N87" s="288"/>
      <c r="O87" s="288"/>
      <c r="P87" s="288"/>
      <c r="Q87" s="288"/>
      <c r="R87" s="288"/>
      <c r="S87" s="288"/>
      <c r="T87" s="288"/>
      <c r="U87" s="288"/>
      <c r="V87" s="288"/>
      <c r="W87" s="288"/>
      <c r="X87" s="288"/>
      <c r="Y87" s="288"/>
      <c r="Z87" s="288"/>
      <c r="AA87" s="288"/>
      <c r="AB87" s="288"/>
      <c r="AC87" s="288"/>
      <c r="AD87" s="97"/>
    </row>
    <row r="88" spans="1:30" ht="18" customHeight="1">
      <c r="A88" s="135"/>
      <c r="B88" s="121"/>
      <c r="C88" s="122"/>
      <c r="D88" s="54"/>
      <c r="E88" s="55" t="s">
        <v>332</v>
      </c>
      <c r="F88" s="56" t="s">
        <v>354</v>
      </c>
      <c r="G88" s="88">
        <v>1</v>
      </c>
      <c r="H88" s="88">
        <v>30</v>
      </c>
      <c r="I88" s="57">
        <v>0</v>
      </c>
      <c r="J88" s="94">
        <v>40</v>
      </c>
      <c r="K88" s="101">
        <f t="shared" si="3"/>
        <v>1.2</v>
      </c>
      <c r="L88" s="101">
        <f t="shared" si="4"/>
        <v>0</v>
      </c>
      <c r="M88" s="58">
        <f t="shared" si="5"/>
        <v>36</v>
      </c>
      <c r="N88" s="316"/>
      <c r="O88" s="316"/>
      <c r="P88" s="316"/>
      <c r="Q88" s="316"/>
      <c r="R88" s="316"/>
      <c r="S88" s="316"/>
      <c r="T88" s="316"/>
      <c r="U88" s="316"/>
      <c r="V88" s="316"/>
      <c r="W88" s="316"/>
      <c r="X88" s="316"/>
      <c r="Y88" s="316"/>
      <c r="Z88" s="316"/>
      <c r="AA88" s="316"/>
      <c r="AB88" s="316"/>
      <c r="AC88" s="316"/>
      <c r="AD88" s="97"/>
    </row>
    <row r="89" spans="1:30" ht="18" hidden="1" customHeight="1">
      <c r="A89" s="135"/>
      <c r="B89" s="121"/>
      <c r="C89" s="122"/>
      <c r="D89" s="54"/>
      <c r="E89" s="55"/>
      <c r="F89" s="198"/>
      <c r="G89" s="88"/>
      <c r="H89" s="88"/>
      <c r="I89" s="57"/>
      <c r="J89" s="94"/>
      <c r="K89" s="101">
        <f t="shared" si="3"/>
        <v>0</v>
      </c>
      <c r="L89" s="101">
        <f t="shared" si="4"/>
        <v>0</v>
      </c>
      <c r="M89" s="58">
        <f t="shared" si="5"/>
        <v>0</v>
      </c>
      <c r="N89" s="316"/>
      <c r="O89" s="316"/>
      <c r="P89" s="316"/>
      <c r="Q89" s="316"/>
      <c r="R89" s="316"/>
      <c r="S89" s="316"/>
      <c r="T89" s="316"/>
      <c r="U89" s="316"/>
      <c r="V89" s="316"/>
      <c r="W89" s="316"/>
      <c r="X89" s="316"/>
      <c r="Y89" s="316"/>
      <c r="Z89" s="316"/>
      <c r="AA89" s="316"/>
      <c r="AB89" s="316"/>
      <c r="AC89" s="316"/>
      <c r="AD89" s="97"/>
    </row>
    <row r="90" spans="1:30" ht="18" hidden="1" customHeight="1">
      <c r="A90" s="104"/>
      <c r="B90" s="121"/>
      <c r="C90" s="122"/>
      <c r="D90" s="54"/>
      <c r="E90" s="55"/>
      <c r="F90" s="56"/>
      <c r="G90" s="88"/>
      <c r="H90" s="88"/>
      <c r="I90" s="88"/>
      <c r="J90" s="94"/>
      <c r="K90" s="101">
        <f t="shared" si="3"/>
        <v>0</v>
      </c>
      <c r="L90" s="101">
        <f t="shared" si="4"/>
        <v>0</v>
      </c>
      <c r="M90" s="58">
        <f t="shared" si="5"/>
        <v>0</v>
      </c>
      <c r="N90" s="288"/>
      <c r="O90" s="288"/>
      <c r="P90" s="288"/>
      <c r="Q90" s="288"/>
      <c r="R90" s="288"/>
      <c r="S90" s="288"/>
      <c r="T90" s="288"/>
      <c r="U90" s="288"/>
      <c r="V90" s="288"/>
      <c r="W90" s="288"/>
      <c r="X90" s="288"/>
      <c r="Y90" s="288"/>
      <c r="Z90" s="288"/>
      <c r="AA90" s="288"/>
      <c r="AB90" s="288"/>
      <c r="AC90" s="288"/>
      <c r="AD90" s="97"/>
    </row>
    <row r="91" spans="1:30" ht="18" customHeight="1">
      <c r="A91" s="118">
        <v>5</v>
      </c>
      <c r="B91" s="74" t="s">
        <v>89</v>
      </c>
      <c r="C91" s="75" t="s">
        <v>90</v>
      </c>
      <c r="D91" s="54">
        <v>21100093905</v>
      </c>
      <c r="E91" s="55" t="s">
        <v>48</v>
      </c>
      <c r="F91" s="56" t="s">
        <v>238</v>
      </c>
      <c r="G91" s="88">
        <v>1</v>
      </c>
      <c r="H91" s="95">
        <v>15</v>
      </c>
      <c r="I91" s="96">
        <v>30</v>
      </c>
      <c r="J91" s="94">
        <v>62</v>
      </c>
      <c r="K91" s="101">
        <f t="shared" si="3"/>
        <v>1.3</v>
      </c>
      <c r="L91" s="101">
        <f t="shared" si="4"/>
        <v>1.2</v>
      </c>
      <c r="M91" s="58">
        <f t="shared" si="5"/>
        <v>46.5</v>
      </c>
      <c r="N91" s="324">
        <v>67.5</v>
      </c>
      <c r="O91" s="317">
        <v>0</v>
      </c>
      <c r="P91" s="320">
        <f>SUM(M91:M111)+N91+O91</f>
        <v>1180.5</v>
      </c>
      <c r="Q91" s="317">
        <v>0</v>
      </c>
      <c r="R91" s="320">
        <v>0</v>
      </c>
      <c r="S91" s="315">
        <v>450</v>
      </c>
      <c r="T91" s="317">
        <v>450</v>
      </c>
      <c r="U91" s="315">
        <v>112</v>
      </c>
      <c r="V91" s="347">
        <v>112</v>
      </c>
      <c r="W91" s="315">
        <v>56</v>
      </c>
      <c r="X91" s="317">
        <v>56</v>
      </c>
      <c r="Y91" s="320">
        <f>ROUND((P91-T91),1)</f>
        <v>730.5</v>
      </c>
      <c r="Z91" s="359">
        <f>IF(OR(SUM(V91:V111)="",SUM(Q91:Q111)=""),0,IF(OR(SUM(U91:U111)=320,SUM(V91:V111)&gt;0),ROUND((SUM(Q91:Q111)-SUM(V91:V111)),1),0))</f>
        <v>-112</v>
      </c>
      <c r="AA91" s="359">
        <f>IF(OR(SUM(X91:X111)="",SUM(R91:R111)=""),0,IF(OR(SUM(W91:W111)=160,SUM(X91:X111)&gt;0),ROUND((SUM(R91:R111)-SUM(X91:X111)),1),0))</f>
        <v>-56</v>
      </c>
      <c r="AB91" s="311"/>
      <c r="AC91" s="363">
        <f>SUM(Y91:AA111)</f>
        <v>562.5</v>
      </c>
      <c r="AD91" s="97"/>
    </row>
    <row r="92" spans="1:30" ht="18" customHeight="1">
      <c r="A92" s="104"/>
      <c r="B92" s="121"/>
      <c r="C92" s="122"/>
      <c r="D92" s="54">
        <v>71400119003</v>
      </c>
      <c r="E92" s="55" t="s">
        <v>48</v>
      </c>
      <c r="F92" s="56" t="s">
        <v>252</v>
      </c>
      <c r="G92" s="88">
        <v>1</v>
      </c>
      <c r="H92" s="95">
        <v>15</v>
      </c>
      <c r="I92" s="96">
        <v>30</v>
      </c>
      <c r="J92" s="94">
        <v>70</v>
      </c>
      <c r="K92" s="101">
        <f t="shared" si="3"/>
        <v>1.3</v>
      </c>
      <c r="L92" s="101">
        <f t="shared" si="4"/>
        <v>1.2</v>
      </c>
      <c r="M92" s="58">
        <f t="shared" si="5"/>
        <v>46.5</v>
      </c>
      <c r="N92" s="288"/>
      <c r="O92" s="288"/>
      <c r="P92" s="288"/>
      <c r="Q92" s="288"/>
      <c r="R92" s="288"/>
      <c r="S92" s="288"/>
      <c r="T92" s="288"/>
      <c r="U92" s="288"/>
      <c r="V92" s="288"/>
      <c r="W92" s="288"/>
      <c r="X92" s="288"/>
      <c r="Y92" s="288"/>
      <c r="Z92" s="288"/>
      <c r="AA92" s="288"/>
      <c r="AB92" s="288"/>
      <c r="AC92" s="288"/>
      <c r="AD92" s="97"/>
    </row>
    <row r="93" spans="1:30" s="277" customFormat="1" ht="18" customHeight="1">
      <c r="A93" s="135"/>
      <c r="B93" s="121"/>
      <c r="C93" s="122"/>
      <c r="D93" s="54">
        <v>21100119804</v>
      </c>
      <c r="E93" s="55" t="s">
        <v>164</v>
      </c>
      <c r="F93" s="56" t="s">
        <v>149</v>
      </c>
      <c r="G93" s="88">
        <v>1</v>
      </c>
      <c r="H93" s="95">
        <v>30</v>
      </c>
      <c r="I93" s="96"/>
      <c r="J93" s="94">
        <v>57</v>
      </c>
      <c r="K93" s="101">
        <f t="shared" si="3"/>
        <v>1.2</v>
      </c>
      <c r="L93" s="101">
        <f t="shared" si="4"/>
        <v>0</v>
      </c>
      <c r="M93" s="58">
        <f t="shared" si="5"/>
        <v>36</v>
      </c>
      <c r="N93" s="316"/>
      <c r="O93" s="316"/>
      <c r="P93" s="316"/>
      <c r="Q93" s="316"/>
      <c r="R93" s="316"/>
      <c r="S93" s="316"/>
      <c r="T93" s="316"/>
      <c r="U93" s="316"/>
      <c r="V93" s="316"/>
      <c r="W93" s="316"/>
      <c r="X93" s="316"/>
      <c r="Y93" s="316"/>
      <c r="Z93" s="316"/>
      <c r="AA93" s="316"/>
      <c r="AB93" s="316"/>
      <c r="AC93" s="316"/>
      <c r="AD93" s="97"/>
    </row>
    <row r="94" spans="1:30" ht="18" customHeight="1">
      <c r="A94" s="104"/>
      <c r="B94" s="121"/>
      <c r="C94" s="122"/>
      <c r="D94" s="54">
        <v>21100119804</v>
      </c>
      <c r="E94" s="55" t="s">
        <v>164</v>
      </c>
      <c r="F94" s="56" t="s">
        <v>149</v>
      </c>
      <c r="G94" s="88">
        <v>1</v>
      </c>
      <c r="H94" s="95"/>
      <c r="I94" s="96">
        <v>60</v>
      </c>
      <c r="J94" s="94">
        <v>30</v>
      </c>
      <c r="K94" s="101">
        <f t="shared" si="3"/>
        <v>0</v>
      </c>
      <c r="L94" s="101">
        <f t="shared" si="4"/>
        <v>1.1000000000000001</v>
      </c>
      <c r="M94" s="58">
        <f t="shared" si="5"/>
        <v>49.5</v>
      </c>
      <c r="N94" s="288"/>
      <c r="O94" s="288"/>
      <c r="P94" s="288"/>
      <c r="Q94" s="288"/>
      <c r="R94" s="288"/>
      <c r="S94" s="288"/>
      <c r="T94" s="288"/>
      <c r="U94" s="288"/>
      <c r="V94" s="288"/>
      <c r="W94" s="288"/>
      <c r="X94" s="288"/>
      <c r="Y94" s="288"/>
      <c r="Z94" s="288"/>
      <c r="AA94" s="288"/>
      <c r="AB94" s="288"/>
      <c r="AC94" s="288"/>
      <c r="AD94" s="97"/>
    </row>
    <row r="95" spans="1:30" ht="18" customHeight="1">
      <c r="A95" s="104"/>
      <c r="B95" s="121"/>
      <c r="C95" s="122"/>
      <c r="D95" s="54">
        <v>21100124401</v>
      </c>
      <c r="E95" s="55" t="s">
        <v>253</v>
      </c>
      <c r="F95" s="56" t="s">
        <v>186</v>
      </c>
      <c r="G95" s="88">
        <v>1</v>
      </c>
      <c r="H95" s="95">
        <v>15</v>
      </c>
      <c r="I95" s="96">
        <v>30</v>
      </c>
      <c r="J95" s="94">
        <v>39</v>
      </c>
      <c r="K95" s="101">
        <f t="shared" si="3"/>
        <v>1.2</v>
      </c>
      <c r="L95" s="101">
        <f t="shared" si="4"/>
        <v>1.2</v>
      </c>
      <c r="M95" s="58">
        <f t="shared" si="5"/>
        <v>45</v>
      </c>
      <c r="N95" s="288"/>
      <c r="O95" s="288"/>
      <c r="P95" s="288"/>
      <c r="Q95" s="288"/>
      <c r="R95" s="288"/>
      <c r="S95" s="288"/>
      <c r="T95" s="288"/>
      <c r="U95" s="288"/>
      <c r="V95" s="288"/>
      <c r="W95" s="288"/>
      <c r="X95" s="288"/>
      <c r="Y95" s="288"/>
      <c r="Z95" s="288"/>
      <c r="AA95" s="288"/>
      <c r="AB95" s="288"/>
      <c r="AC95" s="288"/>
      <c r="AD95" s="97"/>
    </row>
    <row r="96" spans="1:30" ht="18" customHeight="1">
      <c r="A96" s="104"/>
      <c r="B96" s="121"/>
      <c r="C96" s="122"/>
      <c r="D96" s="54">
        <v>21100124402</v>
      </c>
      <c r="E96" s="55" t="s">
        <v>253</v>
      </c>
      <c r="F96" s="56" t="s">
        <v>197</v>
      </c>
      <c r="G96" s="88">
        <v>1</v>
      </c>
      <c r="H96" s="95">
        <v>15</v>
      </c>
      <c r="I96" s="96">
        <v>30</v>
      </c>
      <c r="J96" s="94">
        <v>38</v>
      </c>
      <c r="K96" s="101">
        <f t="shared" si="3"/>
        <v>1.2</v>
      </c>
      <c r="L96" s="101">
        <f t="shared" si="4"/>
        <v>1.2</v>
      </c>
      <c r="M96" s="58">
        <f t="shared" si="5"/>
        <v>45</v>
      </c>
      <c r="N96" s="288"/>
      <c r="O96" s="288"/>
      <c r="P96" s="288"/>
      <c r="Q96" s="288"/>
      <c r="R96" s="288"/>
      <c r="S96" s="288"/>
      <c r="T96" s="288"/>
      <c r="U96" s="288"/>
      <c r="V96" s="288"/>
      <c r="W96" s="288"/>
      <c r="X96" s="288"/>
      <c r="Y96" s="288"/>
      <c r="Z96" s="288"/>
      <c r="AA96" s="288"/>
      <c r="AB96" s="288"/>
      <c r="AC96" s="288"/>
      <c r="AD96" s="97"/>
    </row>
    <row r="97" spans="1:30" ht="18" customHeight="1">
      <c r="A97" s="104"/>
      <c r="B97" s="121"/>
      <c r="C97" s="122"/>
      <c r="D97" s="54">
        <v>21100124403</v>
      </c>
      <c r="E97" s="55" t="s">
        <v>253</v>
      </c>
      <c r="F97" s="56" t="s">
        <v>198</v>
      </c>
      <c r="G97" s="88">
        <v>1</v>
      </c>
      <c r="H97" s="95">
        <v>15</v>
      </c>
      <c r="I97" s="96">
        <v>30</v>
      </c>
      <c r="J97" s="94">
        <v>43</v>
      </c>
      <c r="K97" s="101">
        <f t="shared" si="3"/>
        <v>1.2</v>
      </c>
      <c r="L97" s="101">
        <f t="shared" si="4"/>
        <v>1.2</v>
      </c>
      <c r="M97" s="58">
        <f t="shared" si="5"/>
        <v>45</v>
      </c>
      <c r="N97" s="288"/>
      <c r="O97" s="288"/>
      <c r="P97" s="288"/>
      <c r="Q97" s="288"/>
      <c r="R97" s="288"/>
      <c r="S97" s="288"/>
      <c r="T97" s="288"/>
      <c r="U97" s="288"/>
      <c r="V97" s="288"/>
      <c r="W97" s="288"/>
      <c r="X97" s="288"/>
      <c r="Y97" s="288"/>
      <c r="Z97" s="288"/>
      <c r="AA97" s="288"/>
      <c r="AB97" s="288"/>
      <c r="AC97" s="288"/>
      <c r="AD97" s="97"/>
    </row>
    <row r="98" spans="1:30" ht="18" customHeight="1">
      <c r="A98" s="104"/>
      <c r="B98" s="121"/>
      <c r="C98" s="122"/>
      <c r="D98" s="54">
        <v>21100124404</v>
      </c>
      <c r="E98" s="55" t="s">
        <v>253</v>
      </c>
      <c r="F98" s="56" t="s">
        <v>241</v>
      </c>
      <c r="G98" s="88">
        <v>1</v>
      </c>
      <c r="H98" s="95">
        <v>15</v>
      </c>
      <c r="I98" s="96">
        <v>30</v>
      </c>
      <c r="J98" s="94">
        <v>24</v>
      </c>
      <c r="K98" s="101">
        <f t="shared" si="3"/>
        <v>1</v>
      </c>
      <c r="L98" s="101">
        <f t="shared" si="4"/>
        <v>1</v>
      </c>
      <c r="M98" s="58">
        <f t="shared" si="5"/>
        <v>37.5</v>
      </c>
      <c r="N98" s="288"/>
      <c r="O98" s="288"/>
      <c r="P98" s="288"/>
      <c r="Q98" s="288"/>
      <c r="R98" s="288"/>
      <c r="S98" s="288"/>
      <c r="T98" s="288"/>
      <c r="U98" s="288"/>
      <c r="V98" s="288"/>
      <c r="W98" s="288"/>
      <c r="X98" s="288"/>
      <c r="Y98" s="288"/>
      <c r="Z98" s="288"/>
      <c r="AA98" s="288"/>
      <c r="AB98" s="288"/>
      <c r="AC98" s="288"/>
      <c r="AD98" s="97"/>
    </row>
    <row r="99" spans="1:30" ht="18" customHeight="1">
      <c r="A99" s="104"/>
      <c r="B99" s="121"/>
      <c r="C99" s="122"/>
      <c r="D99" s="54">
        <v>21100124406</v>
      </c>
      <c r="E99" s="55" t="s">
        <v>253</v>
      </c>
      <c r="F99" s="56" t="s">
        <v>254</v>
      </c>
      <c r="G99" s="88">
        <v>1</v>
      </c>
      <c r="H99" s="95">
        <v>15</v>
      </c>
      <c r="I99" s="96">
        <v>30</v>
      </c>
      <c r="J99" s="94">
        <v>62</v>
      </c>
      <c r="K99" s="101">
        <f t="shared" si="3"/>
        <v>1.3</v>
      </c>
      <c r="L99" s="101">
        <f t="shared" si="4"/>
        <v>1.2</v>
      </c>
      <c r="M99" s="58">
        <f t="shared" si="5"/>
        <v>46.5</v>
      </c>
      <c r="N99" s="288"/>
      <c r="O99" s="288"/>
      <c r="P99" s="288"/>
      <c r="Q99" s="288"/>
      <c r="R99" s="288"/>
      <c r="S99" s="288"/>
      <c r="T99" s="288"/>
      <c r="U99" s="288"/>
      <c r="V99" s="288"/>
      <c r="W99" s="288"/>
      <c r="X99" s="288"/>
      <c r="Y99" s="288"/>
      <c r="Z99" s="288"/>
      <c r="AA99" s="288"/>
      <c r="AB99" s="288"/>
      <c r="AC99" s="288"/>
      <c r="AD99" s="97"/>
    </row>
    <row r="100" spans="1:30" ht="18" customHeight="1">
      <c r="A100" s="135"/>
      <c r="B100" s="121"/>
      <c r="C100" s="122"/>
      <c r="D100" s="54">
        <v>21100124407</v>
      </c>
      <c r="E100" s="55" t="s">
        <v>253</v>
      </c>
      <c r="F100" s="56" t="s">
        <v>255</v>
      </c>
      <c r="G100" s="88">
        <v>1</v>
      </c>
      <c r="H100" s="95">
        <v>15</v>
      </c>
      <c r="I100" s="96">
        <v>30</v>
      </c>
      <c r="J100" s="94">
        <v>40</v>
      </c>
      <c r="K100" s="101">
        <f t="shared" si="3"/>
        <v>1.2</v>
      </c>
      <c r="L100" s="101">
        <f t="shared" si="4"/>
        <v>1.2</v>
      </c>
      <c r="M100" s="58">
        <f t="shared" si="5"/>
        <v>45</v>
      </c>
      <c r="N100" s="316"/>
      <c r="O100" s="316"/>
      <c r="P100" s="316"/>
      <c r="Q100" s="316"/>
      <c r="R100" s="316"/>
      <c r="S100" s="316"/>
      <c r="T100" s="316"/>
      <c r="U100" s="316"/>
      <c r="V100" s="316"/>
      <c r="W100" s="316"/>
      <c r="X100" s="316"/>
      <c r="Y100" s="316"/>
      <c r="Z100" s="316"/>
      <c r="AA100" s="316"/>
      <c r="AB100" s="316"/>
      <c r="AC100" s="316"/>
      <c r="AD100" s="97"/>
    </row>
    <row r="101" spans="1:30" ht="18" customHeight="1">
      <c r="A101" s="135"/>
      <c r="B101" s="121"/>
      <c r="C101" s="122"/>
      <c r="D101" s="54">
        <v>21100149101</v>
      </c>
      <c r="E101" s="55" t="s">
        <v>256</v>
      </c>
      <c r="F101" s="56" t="s">
        <v>257</v>
      </c>
      <c r="G101" s="88">
        <v>1</v>
      </c>
      <c r="H101" s="95">
        <v>30</v>
      </c>
      <c r="I101" s="96">
        <v>30</v>
      </c>
      <c r="J101" s="94">
        <v>39</v>
      </c>
      <c r="K101" s="101">
        <f t="shared" si="3"/>
        <v>1.2</v>
      </c>
      <c r="L101" s="101">
        <f t="shared" si="4"/>
        <v>1.2</v>
      </c>
      <c r="M101" s="58">
        <f t="shared" si="5"/>
        <v>63</v>
      </c>
      <c r="N101" s="316"/>
      <c r="O101" s="316"/>
      <c r="P101" s="316"/>
      <c r="Q101" s="316"/>
      <c r="R101" s="316"/>
      <c r="S101" s="316"/>
      <c r="T101" s="316"/>
      <c r="U101" s="316"/>
      <c r="V101" s="316"/>
      <c r="W101" s="316"/>
      <c r="X101" s="316"/>
      <c r="Y101" s="316"/>
      <c r="Z101" s="316"/>
      <c r="AA101" s="316"/>
      <c r="AB101" s="316"/>
      <c r="AC101" s="316"/>
      <c r="AD101" s="97"/>
    </row>
    <row r="102" spans="1:30" ht="18" customHeight="1">
      <c r="A102" s="135"/>
      <c r="B102" s="121"/>
      <c r="C102" s="122"/>
      <c r="D102" s="54">
        <v>21100149102</v>
      </c>
      <c r="E102" s="55" t="s">
        <v>256</v>
      </c>
      <c r="F102" s="56" t="s">
        <v>258</v>
      </c>
      <c r="G102" s="88">
        <v>1</v>
      </c>
      <c r="H102" s="95">
        <v>30</v>
      </c>
      <c r="I102" s="96">
        <v>30</v>
      </c>
      <c r="J102" s="94">
        <v>47</v>
      </c>
      <c r="K102" s="101">
        <f t="shared" si="3"/>
        <v>1.2</v>
      </c>
      <c r="L102" s="101">
        <f t="shared" si="4"/>
        <v>1.2</v>
      </c>
      <c r="M102" s="58">
        <f t="shared" si="5"/>
        <v>63</v>
      </c>
      <c r="N102" s="316"/>
      <c r="O102" s="316"/>
      <c r="P102" s="316"/>
      <c r="Q102" s="316"/>
      <c r="R102" s="316"/>
      <c r="S102" s="316"/>
      <c r="T102" s="316"/>
      <c r="U102" s="316"/>
      <c r="V102" s="316"/>
      <c r="W102" s="316"/>
      <c r="X102" s="316"/>
      <c r="Y102" s="316"/>
      <c r="Z102" s="316"/>
      <c r="AA102" s="316"/>
      <c r="AB102" s="316"/>
      <c r="AC102" s="316"/>
      <c r="AD102" s="97"/>
    </row>
    <row r="103" spans="1:30" ht="18" customHeight="1">
      <c r="A103" s="135"/>
      <c r="B103" s="121"/>
      <c r="C103" s="122"/>
      <c r="D103" s="54">
        <v>50600115201</v>
      </c>
      <c r="E103" s="55" t="s">
        <v>253</v>
      </c>
      <c r="F103" s="56" t="s">
        <v>259</v>
      </c>
      <c r="G103" s="88">
        <v>1</v>
      </c>
      <c r="H103" s="95">
        <v>45</v>
      </c>
      <c r="I103" s="96">
        <v>0</v>
      </c>
      <c r="J103" s="94">
        <v>64</v>
      </c>
      <c r="K103" s="101">
        <f t="shared" si="3"/>
        <v>1.3</v>
      </c>
      <c r="L103" s="101">
        <f t="shared" si="4"/>
        <v>0</v>
      </c>
      <c r="M103" s="58">
        <f t="shared" si="5"/>
        <v>58.5</v>
      </c>
      <c r="N103" s="316"/>
      <c r="O103" s="316"/>
      <c r="P103" s="316"/>
      <c r="Q103" s="316"/>
      <c r="R103" s="316"/>
      <c r="S103" s="316"/>
      <c r="T103" s="316"/>
      <c r="U103" s="316"/>
      <c r="V103" s="316"/>
      <c r="W103" s="316"/>
      <c r="X103" s="316"/>
      <c r="Y103" s="316"/>
      <c r="Z103" s="316"/>
      <c r="AA103" s="316"/>
      <c r="AB103" s="316"/>
      <c r="AC103" s="316"/>
      <c r="AD103" s="97"/>
    </row>
    <row r="104" spans="1:30" ht="18" customHeight="1">
      <c r="A104" s="104"/>
      <c r="B104" s="121"/>
      <c r="C104" s="122"/>
      <c r="D104" s="54" t="s">
        <v>260</v>
      </c>
      <c r="E104" s="55" t="s">
        <v>221</v>
      </c>
      <c r="F104" s="56" t="s">
        <v>261</v>
      </c>
      <c r="G104" s="88"/>
      <c r="H104" s="95"/>
      <c r="I104" s="96"/>
      <c r="J104" s="94"/>
      <c r="K104" s="101">
        <f t="shared" si="3"/>
        <v>0</v>
      </c>
      <c r="L104" s="101">
        <f t="shared" si="4"/>
        <v>0</v>
      </c>
      <c r="M104" s="58">
        <f t="shared" si="5"/>
        <v>0</v>
      </c>
      <c r="N104" s="288"/>
      <c r="O104" s="288"/>
      <c r="P104" s="288"/>
      <c r="Q104" s="288"/>
      <c r="R104" s="288"/>
      <c r="S104" s="288"/>
      <c r="T104" s="288"/>
      <c r="U104" s="288"/>
      <c r="V104" s="288"/>
      <c r="W104" s="288"/>
      <c r="X104" s="288"/>
      <c r="Y104" s="288"/>
      <c r="Z104" s="288"/>
      <c r="AA104" s="288"/>
      <c r="AB104" s="288"/>
      <c r="AC104" s="288"/>
      <c r="AD104" s="97"/>
    </row>
    <row r="105" spans="1:30" ht="18" customHeight="1">
      <c r="A105" s="104"/>
      <c r="B105" s="121"/>
      <c r="C105" s="122"/>
      <c r="D105" s="54"/>
      <c r="E105" s="55" t="s">
        <v>253</v>
      </c>
      <c r="F105" s="56" t="s">
        <v>166</v>
      </c>
      <c r="G105" s="88">
        <v>1</v>
      </c>
      <c r="H105" s="95">
        <v>45</v>
      </c>
      <c r="I105" s="96">
        <v>0</v>
      </c>
      <c r="J105" s="94">
        <v>10</v>
      </c>
      <c r="K105" s="101">
        <f t="shared" si="3"/>
        <v>1</v>
      </c>
      <c r="L105" s="101">
        <f t="shared" si="4"/>
        <v>0</v>
      </c>
      <c r="M105" s="58">
        <f t="shared" si="5"/>
        <v>45</v>
      </c>
      <c r="N105" s="288"/>
      <c r="O105" s="288"/>
      <c r="P105" s="288"/>
      <c r="Q105" s="288"/>
      <c r="R105" s="288"/>
      <c r="S105" s="288"/>
      <c r="T105" s="288"/>
      <c r="U105" s="288"/>
      <c r="V105" s="288"/>
      <c r="W105" s="288"/>
      <c r="X105" s="288"/>
      <c r="Y105" s="288"/>
      <c r="Z105" s="288"/>
      <c r="AA105" s="288"/>
      <c r="AB105" s="288"/>
      <c r="AC105" s="288"/>
      <c r="AD105" s="97"/>
    </row>
    <row r="106" spans="1:30" ht="18" customHeight="1">
      <c r="A106" s="104"/>
      <c r="B106" s="121"/>
      <c r="C106" s="122"/>
      <c r="D106" s="54"/>
      <c r="E106" s="55" t="s">
        <v>48</v>
      </c>
      <c r="F106" s="56" t="s">
        <v>188</v>
      </c>
      <c r="G106" s="88">
        <v>2</v>
      </c>
      <c r="H106" s="95">
        <v>15</v>
      </c>
      <c r="I106" s="96">
        <v>30</v>
      </c>
      <c r="J106" s="94">
        <v>40</v>
      </c>
      <c r="K106" s="101">
        <f t="shared" si="3"/>
        <v>1.2</v>
      </c>
      <c r="L106" s="101">
        <f t="shared" si="4"/>
        <v>1.2</v>
      </c>
      <c r="M106" s="58">
        <f t="shared" si="5"/>
        <v>45</v>
      </c>
      <c r="N106" s="288"/>
      <c r="O106" s="288"/>
      <c r="P106" s="288"/>
      <c r="Q106" s="288"/>
      <c r="R106" s="288"/>
      <c r="S106" s="288"/>
      <c r="T106" s="288"/>
      <c r="U106" s="288"/>
      <c r="V106" s="288"/>
      <c r="W106" s="288"/>
      <c r="X106" s="288"/>
      <c r="Y106" s="288"/>
      <c r="Z106" s="288"/>
      <c r="AA106" s="288"/>
      <c r="AB106" s="288"/>
      <c r="AC106" s="288"/>
      <c r="AD106" s="97"/>
    </row>
    <row r="107" spans="1:30" ht="18" customHeight="1">
      <c r="A107" s="104"/>
      <c r="B107" s="121"/>
      <c r="C107" s="122"/>
      <c r="D107" s="54"/>
      <c r="E107" s="55" t="s">
        <v>253</v>
      </c>
      <c r="F107" s="56" t="s">
        <v>188</v>
      </c>
      <c r="G107" s="88">
        <v>2</v>
      </c>
      <c r="H107" s="95">
        <v>15</v>
      </c>
      <c r="I107" s="96">
        <v>30</v>
      </c>
      <c r="J107" s="94">
        <v>40</v>
      </c>
      <c r="K107" s="101">
        <f t="shared" si="3"/>
        <v>1.2</v>
      </c>
      <c r="L107" s="101">
        <f t="shared" si="4"/>
        <v>1.2</v>
      </c>
      <c r="M107" s="58">
        <f t="shared" si="5"/>
        <v>45</v>
      </c>
      <c r="N107" s="288"/>
      <c r="O107" s="288"/>
      <c r="P107" s="288"/>
      <c r="Q107" s="288"/>
      <c r="R107" s="288"/>
      <c r="S107" s="288"/>
      <c r="T107" s="288"/>
      <c r="U107" s="288"/>
      <c r="V107" s="288"/>
      <c r="W107" s="288"/>
      <c r="X107" s="288"/>
      <c r="Y107" s="288"/>
      <c r="Z107" s="288"/>
      <c r="AA107" s="288"/>
      <c r="AB107" s="288"/>
      <c r="AC107" s="288"/>
      <c r="AD107" s="97"/>
    </row>
    <row r="108" spans="1:30" s="239" customFormat="1" ht="18" customHeight="1">
      <c r="A108" s="135"/>
      <c r="B108" s="121"/>
      <c r="C108" s="122"/>
      <c r="D108" s="54"/>
      <c r="E108" s="55" t="s">
        <v>400</v>
      </c>
      <c r="F108" s="56" t="s">
        <v>197</v>
      </c>
      <c r="G108" s="88">
        <v>2</v>
      </c>
      <c r="H108" s="95">
        <v>45</v>
      </c>
      <c r="I108" s="96">
        <v>30</v>
      </c>
      <c r="J108" s="94">
        <v>38</v>
      </c>
      <c r="K108" s="101">
        <f t="shared" si="3"/>
        <v>1.2</v>
      </c>
      <c r="L108" s="101">
        <f t="shared" si="4"/>
        <v>1.2</v>
      </c>
      <c r="M108" s="58">
        <f t="shared" si="5"/>
        <v>81</v>
      </c>
      <c r="N108" s="316"/>
      <c r="O108" s="316"/>
      <c r="P108" s="316"/>
      <c r="Q108" s="316"/>
      <c r="R108" s="316"/>
      <c r="S108" s="316"/>
      <c r="T108" s="316"/>
      <c r="U108" s="316"/>
      <c r="V108" s="316"/>
      <c r="W108" s="316"/>
      <c r="X108" s="316"/>
      <c r="Y108" s="316"/>
      <c r="Z108" s="316"/>
      <c r="AA108" s="316"/>
      <c r="AB108" s="316"/>
      <c r="AC108" s="316"/>
      <c r="AD108" s="97"/>
    </row>
    <row r="109" spans="1:30" s="220" customFormat="1" ht="18" customHeight="1">
      <c r="A109" s="135"/>
      <c r="B109" s="121"/>
      <c r="C109" s="122"/>
      <c r="D109" s="54"/>
      <c r="E109" s="55" t="s">
        <v>164</v>
      </c>
      <c r="F109" s="56" t="s">
        <v>381</v>
      </c>
      <c r="G109" s="88">
        <v>2</v>
      </c>
      <c r="H109" s="95">
        <v>30</v>
      </c>
      <c r="I109" s="96">
        <v>60</v>
      </c>
      <c r="J109" s="94">
        <v>40</v>
      </c>
      <c r="K109" s="101">
        <f t="shared" si="3"/>
        <v>1.2</v>
      </c>
      <c r="L109" s="101">
        <f t="shared" si="4"/>
        <v>1.2</v>
      </c>
      <c r="M109" s="58">
        <f t="shared" si="5"/>
        <v>90</v>
      </c>
      <c r="N109" s="316"/>
      <c r="O109" s="316"/>
      <c r="P109" s="316"/>
      <c r="Q109" s="316"/>
      <c r="R109" s="316"/>
      <c r="S109" s="316"/>
      <c r="T109" s="316"/>
      <c r="U109" s="316"/>
      <c r="V109" s="316"/>
      <c r="W109" s="316"/>
      <c r="X109" s="316"/>
      <c r="Y109" s="316"/>
      <c r="Z109" s="316"/>
      <c r="AA109" s="316"/>
      <c r="AB109" s="316"/>
      <c r="AC109" s="316"/>
      <c r="AD109" s="97"/>
    </row>
    <row r="110" spans="1:30" ht="18" customHeight="1">
      <c r="A110" s="104"/>
      <c r="B110" s="121"/>
      <c r="C110" s="122"/>
      <c r="D110" s="54"/>
      <c r="E110" s="55" t="s">
        <v>164</v>
      </c>
      <c r="F110" s="56" t="s">
        <v>382</v>
      </c>
      <c r="G110" s="88">
        <v>2</v>
      </c>
      <c r="H110" s="95">
        <v>30</v>
      </c>
      <c r="I110" s="96">
        <v>60</v>
      </c>
      <c r="J110" s="94">
        <v>40</v>
      </c>
      <c r="K110" s="101">
        <f t="shared" si="3"/>
        <v>1.2</v>
      </c>
      <c r="L110" s="101">
        <f t="shared" si="4"/>
        <v>1.2</v>
      </c>
      <c r="M110" s="58">
        <f t="shared" si="5"/>
        <v>90</v>
      </c>
      <c r="N110" s="288"/>
      <c r="O110" s="288"/>
      <c r="P110" s="288"/>
      <c r="Q110" s="288"/>
      <c r="R110" s="288"/>
      <c r="S110" s="288"/>
      <c r="T110" s="288"/>
      <c r="U110" s="288"/>
      <c r="V110" s="288"/>
      <c r="W110" s="288"/>
      <c r="X110" s="288"/>
      <c r="Y110" s="288"/>
      <c r="Z110" s="288"/>
      <c r="AA110" s="288"/>
      <c r="AB110" s="288"/>
      <c r="AC110" s="288"/>
      <c r="AD110" s="97"/>
    </row>
    <row r="111" spans="1:30" s="277" customFormat="1" ht="18" customHeight="1">
      <c r="A111" s="135"/>
      <c r="B111" s="121"/>
      <c r="C111" s="122"/>
      <c r="D111" s="54"/>
      <c r="E111" s="55" t="s">
        <v>164</v>
      </c>
      <c r="F111" s="56" t="s">
        <v>396</v>
      </c>
      <c r="G111" s="88">
        <v>2</v>
      </c>
      <c r="H111" s="95">
        <v>30</v>
      </c>
      <c r="I111" s="96">
        <v>60</v>
      </c>
      <c r="J111" s="94">
        <v>40</v>
      </c>
      <c r="K111" s="101">
        <f t="shared" si="3"/>
        <v>1.2</v>
      </c>
      <c r="L111" s="101">
        <f t="shared" si="4"/>
        <v>1.2</v>
      </c>
      <c r="M111" s="58">
        <f t="shared" si="5"/>
        <v>90</v>
      </c>
      <c r="N111" s="316"/>
      <c r="O111" s="316"/>
      <c r="P111" s="316"/>
      <c r="Q111" s="316"/>
      <c r="R111" s="316"/>
      <c r="S111" s="316"/>
      <c r="T111" s="316"/>
      <c r="U111" s="316"/>
      <c r="V111" s="316"/>
      <c r="W111" s="316"/>
      <c r="X111" s="316"/>
      <c r="Y111" s="316"/>
      <c r="Z111" s="316"/>
      <c r="AA111" s="316"/>
      <c r="AB111" s="316"/>
      <c r="AC111" s="316"/>
      <c r="AD111" s="97"/>
    </row>
    <row r="112" spans="1:30" ht="18" customHeight="1">
      <c r="A112" s="118">
        <v>6</v>
      </c>
      <c r="B112" s="105" t="s">
        <v>91</v>
      </c>
      <c r="C112" s="115" t="s">
        <v>92</v>
      </c>
      <c r="D112" s="54" t="s">
        <v>225</v>
      </c>
      <c r="E112" s="55" t="s">
        <v>189</v>
      </c>
      <c r="F112" s="56" t="s">
        <v>386</v>
      </c>
      <c r="G112" s="125">
        <v>1</v>
      </c>
      <c r="H112" s="154">
        <v>15</v>
      </c>
      <c r="I112" s="154">
        <v>60</v>
      </c>
      <c r="J112" s="94">
        <v>43</v>
      </c>
      <c r="K112" s="101">
        <f t="shared" si="3"/>
        <v>1.2</v>
      </c>
      <c r="L112" s="101">
        <f t="shared" si="4"/>
        <v>1.2</v>
      </c>
      <c r="M112" s="58">
        <f t="shared" si="5"/>
        <v>72</v>
      </c>
      <c r="N112" s="326">
        <v>67.5</v>
      </c>
      <c r="O112" s="326">
        <v>0</v>
      </c>
      <c r="P112" s="345">
        <f>SUM(M112:M130)+N112+O112</f>
        <v>718.5</v>
      </c>
      <c r="Q112" s="332">
        <v>0</v>
      </c>
      <c r="R112" s="345">
        <v>0</v>
      </c>
      <c r="S112" s="340">
        <v>450</v>
      </c>
      <c r="T112" s="332">
        <v>450</v>
      </c>
      <c r="U112" s="340">
        <v>112</v>
      </c>
      <c r="V112" s="332">
        <v>112</v>
      </c>
      <c r="W112" s="340">
        <v>56</v>
      </c>
      <c r="X112" s="332">
        <v>56</v>
      </c>
      <c r="Y112" s="345">
        <f>ROUND((P112-T112),1)</f>
        <v>268.5</v>
      </c>
      <c r="Z112" s="372">
        <f>IF(OR(SUM(V112:V130)="",SUM(Q112:Q130)=""),0,IF(OR(SUM(U112:U130)=320,SUM(V112:V130)&gt;0),ROUND((SUM(Q112:Q130)-SUM(V112:V130)),1),0))</f>
        <v>-112</v>
      </c>
      <c r="AA112" s="372">
        <f>IF(OR(SUM(X112:X130)="",SUM(R112:R130)=""),0,IF(OR(SUM(W112:W130)=160,SUM(X112:X130)&gt;0),ROUND((SUM(R112:R130)-SUM(X112:X130)),1),0))</f>
        <v>-56</v>
      </c>
      <c r="AB112" s="332"/>
      <c r="AC112" s="367">
        <f>SUM(Y112:AA130)</f>
        <v>100.5</v>
      </c>
      <c r="AD112" s="97"/>
    </row>
    <row r="113" spans="1:30" ht="18" customHeight="1">
      <c r="A113" s="104"/>
      <c r="B113" s="98"/>
      <c r="C113" s="99"/>
      <c r="D113" s="54" t="s">
        <v>226</v>
      </c>
      <c r="E113" s="55" t="s">
        <v>164</v>
      </c>
      <c r="F113" s="56" t="s">
        <v>227</v>
      </c>
      <c r="G113" s="155">
        <v>1</v>
      </c>
      <c r="H113" s="156">
        <v>30</v>
      </c>
      <c r="I113" s="156">
        <v>0</v>
      </c>
      <c r="J113" s="94">
        <v>72</v>
      </c>
      <c r="K113" s="101">
        <f t="shared" si="3"/>
        <v>1.3</v>
      </c>
      <c r="L113" s="101">
        <f t="shared" si="4"/>
        <v>0</v>
      </c>
      <c r="M113" s="58">
        <f t="shared" si="5"/>
        <v>39</v>
      </c>
      <c r="N113" s="308"/>
      <c r="O113" s="308"/>
      <c r="P113" s="308"/>
      <c r="Q113" s="308"/>
      <c r="R113" s="308"/>
      <c r="S113" s="308"/>
      <c r="T113" s="308"/>
      <c r="U113" s="308"/>
      <c r="V113" s="308"/>
      <c r="W113" s="308"/>
      <c r="X113" s="308"/>
      <c r="Y113" s="308"/>
      <c r="Z113" s="308"/>
      <c r="AA113" s="308"/>
      <c r="AB113" s="308"/>
      <c r="AC113" s="308"/>
      <c r="AD113" s="97"/>
    </row>
    <row r="114" spans="1:30" ht="18" customHeight="1">
      <c r="A114" s="104"/>
      <c r="B114" s="98"/>
      <c r="C114" s="99"/>
      <c r="D114" s="54" t="s">
        <v>226</v>
      </c>
      <c r="E114" s="55" t="s">
        <v>228</v>
      </c>
      <c r="F114" s="56" t="s">
        <v>227</v>
      </c>
      <c r="G114" s="155">
        <v>1</v>
      </c>
      <c r="H114" s="156">
        <v>0</v>
      </c>
      <c r="I114" s="156">
        <v>60</v>
      </c>
      <c r="J114" s="94">
        <v>36</v>
      </c>
      <c r="K114" s="101">
        <f t="shared" si="3"/>
        <v>0</v>
      </c>
      <c r="L114" s="101">
        <f t="shared" si="4"/>
        <v>1.2</v>
      </c>
      <c r="M114" s="58">
        <f t="shared" si="5"/>
        <v>54</v>
      </c>
      <c r="N114" s="308"/>
      <c r="O114" s="308"/>
      <c r="P114" s="308"/>
      <c r="Q114" s="308"/>
      <c r="R114" s="308"/>
      <c r="S114" s="308"/>
      <c r="T114" s="308"/>
      <c r="U114" s="308"/>
      <c r="V114" s="308"/>
      <c r="W114" s="308"/>
      <c r="X114" s="308"/>
      <c r="Y114" s="308"/>
      <c r="Z114" s="308"/>
      <c r="AA114" s="308"/>
      <c r="AB114" s="308"/>
      <c r="AC114" s="308"/>
      <c r="AD114" s="97"/>
    </row>
    <row r="115" spans="1:30" ht="18" customHeight="1">
      <c r="A115" s="104"/>
      <c r="B115" s="98"/>
      <c r="C115" s="99"/>
      <c r="D115" s="54" t="s">
        <v>226</v>
      </c>
      <c r="E115" s="55" t="s">
        <v>229</v>
      </c>
      <c r="F115" s="56" t="s">
        <v>227</v>
      </c>
      <c r="G115" s="155">
        <v>1</v>
      </c>
      <c r="H115" s="156">
        <v>0</v>
      </c>
      <c r="I115" s="156">
        <v>60</v>
      </c>
      <c r="J115" s="94">
        <v>36</v>
      </c>
      <c r="K115" s="101">
        <f t="shared" si="3"/>
        <v>0</v>
      </c>
      <c r="L115" s="101">
        <f t="shared" si="4"/>
        <v>1.2</v>
      </c>
      <c r="M115" s="58">
        <f t="shared" si="5"/>
        <v>54</v>
      </c>
      <c r="N115" s="308"/>
      <c r="O115" s="308"/>
      <c r="P115" s="308"/>
      <c r="Q115" s="308"/>
      <c r="R115" s="308"/>
      <c r="S115" s="308"/>
      <c r="T115" s="308"/>
      <c r="U115" s="308"/>
      <c r="V115" s="308"/>
      <c r="W115" s="308"/>
      <c r="X115" s="308"/>
      <c r="Y115" s="308"/>
      <c r="Z115" s="308"/>
      <c r="AA115" s="308"/>
      <c r="AB115" s="308"/>
      <c r="AC115" s="308"/>
      <c r="AD115" s="97"/>
    </row>
    <row r="116" spans="1:30" ht="18" customHeight="1">
      <c r="A116" s="104"/>
      <c r="B116" s="98"/>
      <c r="C116" s="99"/>
      <c r="D116" s="54" t="s">
        <v>230</v>
      </c>
      <c r="E116" s="55" t="s">
        <v>231</v>
      </c>
      <c r="F116" s="56" t="s">
        <v>149</v>
      </c>
      <c r="G116" s="155">
        <v>1</v>
      </c>
      <c r="H116" s="156">
        <v>15</v>
      </c>
      <c r="I116" s="156">
        <v>0</v>
      </c>
      <c r="J116" s="94">
        <v>57</v>
      </c>
      <c r="K116" s="101">
        <f t="shared" si="3"/>
        <v>1.2</v>
      </c>
      <c r="L116" s="101">
        <f t="shared" si="4"/>
        <v>0</v>
      </c>
      <c r="M116" s="58">
        <f t="shared" si="5"/>
        <v>18</v>
      </c>
      <c r="N116" s="308"/>
      <c r="O116" s="308"/>
      <c r="P116" s="308"/>
      <c r="Q116" s="308"/>
      <c r="R116" s="308"/>
      <c r="S116" s="308"/>
      <c r="T116" s="308"/>
      <c r="U116" s="308"/>
      <c r="V116" s="308"/>
      <c r="W116" s="308"/>
      <c r="X116" s="308"/>
      <c r="Y116" s="308"/>
      <c r="Z116" s="308"/>
      <c r="AA116" s="308"/>
      <c r="AB116" s="308"/>
      <c r="AC116" s="308"/>
      <c r="AD116" s="97"/>
    </row>
    <row r="117" spans="1:30" ht="18" customHeight="1">
      <c r="A117" s="104"/>
      <c r="B117" s="98"/>
      <c r="C117" s="99"/>
      <c r="D117" s="54" t="s">
        <v>230</v>
      </c>
      <c r="E117" s="55" t="s">
        <v>232</v>
      </c>
      <c r="F117" s="56" t="s">
        <v>149</v>
      </c>
      <c r="G117" s="155">
        <v>1</v>
      </c>
      <c r="H117" s="156">
        <v>0</v>
      </c>
      <c r="I117" s="156">
        <v>60</v>
      </c>
      <c r="J117" s="94">
        <v>29</v>
      </c>
      <c r="K117" s="101">
        <f t="shared" si="3"/>
        <v>0</v>
      </c>
      <c r="L117" s="101">
        <f t="shared" si="4"/>
        <v>1</v>
      </c>
      <c r="M117" s="58">
        <f t="shared" si="5"/>
        <v>45</v>
      </c>
      <c r="N117" s="308"/>
      <c r="O117" s="308"/>
      <c r="P117" s="308"/>
      <c r="Q117" s="308"/>
      <c r="R117" s="308"/>
      <c r="S117" s="308"/>
      <c r="T117" s="308"/>
      <c r="U117" s="308"/>
      <c r="V117" s="308"/>
      <c r="W117" s="308"/>
      <c r="X117" s="308"/>
      <c r="Y117" s="308"/>
      <c r="Z117" s="308"/>
      <c r="AA117" s="308"/>
      <c r="AB117" s="308"/>
      <c r="AC117" s="308"/>
      <c r="AD117" s="97"/>
    </row>
    <row r="118" spans="1:30" ht="18" customHeight="1">
      <c r="A118" s="104"/>
      <c r="B118" s="98"/>
      <c r="C118" s="99"/>
      <c r="D118" s="54" t="s">
        <v>230</v>
      </c>
      <c r="E118" s="55" t="s">
        <v>233</v>
      </c>
      <c r="F118" s="56" t="s">
        <v>149</v>
      </c>
      <c r="G118" s="155">
        <v>1</v>
      </c>
      <c r="H118" s="156">
        <v>0</v>
      </c>
      <c r="I118" s="156">
        <v>60</v>
      </c>
      <c r="J118" s="94">
        <v>28</v>
      </c>
      <c r="K118" s="101">
        <f t="shared" si="3"/>
        <v>0</v>
      </c>
      <c r="L118" s="101">
        <f t="shared" si="4"/>
        <v>1</v>
      </c>
      <c r="M118" s="58">
        <f t="shared" si="5"/>
        <v>45</v>
      </c>
      <c r="N118" s="308"/>
      <c r="O118" s="308"/>
      <c r="P118" s="308"/>
      <c r="Q118" s="308"/>
      <c r="R118" s="308"/>
      <c r="S118" s="308"/>
      <c r="T118" s="308"/>
      <c r="U118" s="308"/>
      <c r="V118" s="308"/>
      <c r="W118" s="308"/>
      <c r="X118" s="308"/>
      <c r="Y118" s="308"/>
      <c r="Z118" s="308"/>
      <c r="AA118" s="308"/>
      <c r="AB118" s="308"/>
      <c r="AC118" s="308"/>
      <c r="AD118" s="97"/>
    </row>
    <row r="119" spans="1:30" ht="18" customHeight="1">
      <c r="A119" s="104"/>
      <c r="B119" s="98"/>
      <c r="C119" s="99"/>
      <c r="D119" s="54" t="s">
        <v>234</v>
      </c>
      <c r="E119" s="55" t="s">
        <v>231</v>
      </c>
      <c r="F119" s="56" t="s">
        <v>235</v>
      </c>
      <c r="G119" s="155">
        <v>1</v>
      </c>
      <c r="H119" s="156">
        <v>15</v>
      </c>
      <c r="I119" s="156">
        <v>0</v>
      </c>
      <c r="J119" s="94">
        <v>56</v>
      </c>
      <c r="K119" s="101">
        <f t="shared" si="3"/>
        <v>1.2</v>
      </c>
      <c r="L119" s="101">
        <f t="shared" si="4"/>
        <v>0</v>
      </c>
      <c r="M119" s="58">
        <f t="shared" si="5"/>
        <v>18</v>
      </c>
      <c r="N119" s="308"/>
      <c r="O119" s="308"/>
      <c r="P119" s="308"/>
      <c r="Q119" s="308"/>
      <c r="R119" s="308"/>
      <c r="S119" s="308"/>
      <c r="T119" s="308"/>
      <c r="U119" s="308"/>
      <c r="V119" s="308"/>
      <c r="W119" s="308"/>
      <c r="X119" s="308"/>
      <c r="Y119" s="308"/>
      <c r="Z119" s="308"/>
      <c r="AA119" s="308"/>
      <c r="AB119" s="308"/>
      <c r="AC119" s="308"/>
      <c r="AD119" s="97"/>
    </row>
    <row r="120" spans="1:30" ht="18" customHeight="1">
      <c r="A120" s="104"/>
      <c r="B120" s="98"/>
      <c r="C120" s="99"/>
      <c r="D120" s="54" t="s">
        <v>234</v>
      </c>
      <c r="E120" s="55" t="s">
        <v>232</v>
      </c>
      <c r="F120" s="56" t="s">
        <v>235</v>
      </c>
      <c r="G120" s="155">
        <v>1</v>
      </c>
      <c r="H120" s="156">
        <v>0</v>
      </c>
      <c r="I120" s="156">
        <v>60</v>
      </c>
      <c r="J120" s="94">
        <v>28</v>
      </c>
      <c r="K120" s="101">
        <f t="shared" si="3"/>
        <v>0</v>
      </c>
      <c r="L120" s="101">
        <f t="shared" si="4"/>
        <v>1</v>
      </c>
      <c r="M120" s="58">
        <f t="shared" si="5"/>
        <v>45</v>
      </c>
      <c r="N120" s="308"/>
      <c r="O120" s="308"/>
      <c r="P120" s="308"/>
      <c r="Q120" s="308"/>
      <c r="R120" s="308"/>
      <c r="S120" s="308"/>
      <c r="T120" s="308"/>
      <c r="U120" s="308"/>
      <c r="V120" s="308"/>
      <c r="W120" s="308"/>
      <c r="X120" s="308"/>
      <c r="Y120" s="308"/>
      <c r="Z120" s="308"/>
      <c r="AA120" s="308"/>
      <c r="AB120" s="308"/>
      <c r="AC120" s="308"/>
      <c r="AD120" s="97"/>
    </row>
    <row r="121" spans="1:30" ht="18" customHeight="1">
      <c r="A121" s="135"/>
      <c r="B121" s="98"/>
      <c r="C121" s="99"/>
      <c r="D121" s="54" t="s">
        <v>234</v>
      </c>
      <c r="E121" s="55" t="s">
        <v>233</v>
      </c>
      <c r="F121" s="56" t="s">
        <v>235</v>
      </c>
      <c r="G121" s="155">
        <v>1</v>
      </c>
      <c r="H121" s="156">
        <v>0</v>
      </c>
      <c r="I121" s="156">
        <v>60</v>
      </c>
      <c r="J121" s="94">
        <v>28</v>
      </c>
      <c r="K121" s="101">
        <f t="shared" si="3"/>
        <v>0</v>
      </c>
      <c r="L121" s="101">
        <f t="shared" si="4"/>
        <v>1</v>
      </c>
      <c r="M121" s="58">
        <f t="shared" si="5"/>
        <v>45</v>
      </c>
      <c r="N121" s="308"/>
      <c r="O121" s="308"/>
      <c r="P121" s="308"/>
      <c r="Q121" s="308"/>
      <c r="R121" s="308"/>
      <c r="S121" s="308"/>
      <c r="T121" s="308"/>
      <c r="U121" s="308"/>
      <c r="V121" s="308"/>
      <c r="W121" s="308"/>
      <c r="X121" s="308"/>
      <c r="Y121" s="308"/>
      <c r="Z121" s="308"/>
      <c r="AA121" s="308"/>
      <c r="AB121" s="308"/>
      <c r="AC121" s="308"/>
      <c r="AD121" s="97"/>
    </row>
    <row r="122" spans="1:30" ht="18" customHeight="1">
      <c r="A122" s="135"/>
      <c r="B122" s="98"/>
      <c r="C122" s="99"/>
      <c r="D122" s="54" t="s">
        <v>236</v>
      </c>
      <c r="E122" s="55" t="s">
        <v>164</v>
      </c>
      <c r="F122" s="56" t="s">
        <v>235</v>
      </c>
      <c r="G122" s="155">
        <v>1</v>
      </c>
      <c r="H122" s="156">
        <v>30</v>
      </c>
      <c r="I122" s="156">
        <v>0</v>
      </c>
      <c r="J122" s="94">
        <v>54</v>
      </c>
      <c r="K122" s="101">
        <f t="shared" si="3"/>
        <v>1.2</v>
      </c>
      <c r="L122" s="101">
        <f t="shared" si="4"/>
        <v>0</v>
      </c>
      <c r="M122" s="58">
        <f t="shared" si="5"/>
        <v>36</v>
      </c>
      <c r="N122" s="308"/>
      <c r="O122" s="308"/>
      <c r="P122" s="308"/>
      <c r="Q122" s="308"/>
      <c r="R122" s="308"/>
      <c r="S122" s="308"/>
      <c r="T122" s="308"/>
      <c r="U122" s="308"/>
      <c r="V122" s="308"/>
      <c r="W122" s="308"/>
      <c r="X122" s="308"/>
      <c r="Y122" s="308"/>
      <c r="Z122" s="308"/>
      <c r="AA122" s="308"/>
      <c r="AB122" s="308"/>
      <c r="AC122" s="308"/>
      <c r="AD122" s="97"/>
    </row>
    <row r="123" spans="1:30" ht="18" customHeight="1">
      <c r="A123" s="135"/>
      <c r="B123" s="98"/>
      <c r="C123" s="99"/>
      <c r="D123" s="54" t="s">
        <v>236</v>
      </c>
      <c r="E123" s="55" t="s">
        <v>228</v>
      </c>
      <c r="F123" s="56" t="s">
        <v>235</v>
      </c>
      <c r="G123" s="155">
        <v>1</v>
      </c>
      <c r="H123" s="156">
        <v>0</v>
      </c>
      <c r="I123" s="156">
        <v>60</v>
      </c>
      <c r="J123" s="94">
        <v>27</v>
      </c>
      <c r="K123" s="101">
        <f t="shared" si="3"/>
        <v>0</v>
      </c>
      <c r="L123" s="101">
        <f t="shared" si="4"/>
        <v>1</v>
      </c>
      <c r="M123" s="58">
        <f t="shared" si="5"/>
        <v>45</v>
      </c>
      <c r="N123" s="308"/>
      <c r="O123" s="308"/>
      <c r="P123" s="308"/>
      <c r="Q123" s="308"/>
      <c r="R123" s="308"/>
      <c r="S123" s="308"/>
      <c r="T123" s="308"/>
      <c r="U123" s="308"/>
      <c r="V123" s="308"/>
      <c r="W123" s="308"/>
      <c r="X123" s="308"/>
      <c r="Y123" s="308"/>
      <c r="Z123" s="308"/>
      <c r="AA123" s="308"/>
      <c r="AB123" s="308"/>
      <c r="AC123" s="308"/>
      <c r="AD123" s="97"/>
    </row>
    <row r="124" spans="1:30" ht="18" customHeight="1">
      <c r="A124" s="135"/>
      <c r="B124" s="98"/>
      <c r="C124" s="99"/>
      <c r="D124" s="54" t="s">
        <v>236</v>
      </c>
      <c r="E124" s="55" t="s">
        <v>229</v>
      </c>
      <c r="F124" s="56" t="s">
        <v>235</v>
      </c>
      <c r="G124" s="155">
        <v>1</v>
      </c>
      <c r="H124" s="156">
        <v>0</v>
      </c>
      <c r="I124" s="156">
        <v>60</v>
      </c>
      <c r="J124" s="94">
        <v>27</v>
      </c>
      <c r="K124" s="101">
        <f t="shared" si="3"/>
        <v>0</v>
      </c>
      <c r="L124" s="101">
        <f t="shared" si="4"/>
        <v>1</v>
      </c>
      <c r="M124" s="58">
        <f t="shared" si="5"/>
        <v>45</v>
      </c>
      <c r="N124" s="308"/>
      <c r="O124" s="308"/>
      <c r="P124" s="308"/>
      <c r="Q124" s="308"/>
      <c r="R124" s="308"/>
      <c r="S124" s="308"/>
      <c r="T124" s="308"/>
      <c r="U124" s="308"/>
      <c r="V124" s="308"/>
      <c r="W124" s="308"/>
      <c r="X124" s="308"/>
      <c r="Y124" s="308"/>
      <c r="Z124" s="308"/>
      <c r="AA124" s="308"/>
      <c r="AB124" s="308"/>
      <c r="AC124" s="308"/>
      <c r="AD124" s="97"/>
    </row>
    <row r="125" spans="1:30" ht="18" customHeight="1">
      <c r="A125" s="135"/>
      <c r="B125" s="98"/>
      <c r="C125" s="99"/>
      <c r="D125" s="54"/>
      <c r="E125" s="55" t="s">
        <v>221</v>
      </c>
      <c r="F125" s="198" t="s">
        <v>212</v>
      </c>
      <c r="G125" s="155"/>
      <c r="H125" s="156"/>
      <c r="I125" s="156"/>
      <c r="J125" s="94"/>
      <c r="K125" s="101">
        <f t="shared" si="3"/>
        <v>0</v>
      </c>
      <c r="L125" s="101">
        <f t="shared" si="4"/>
        <v>0</v>
      </c>
      <c r="M125" s="58">
        <f t="shared" si="5"/>
        <v>0</v>
      </c>
      <c r="N125" s="308"/>
      <c r="O125" s="308"/>
      <c r="P125" s="308"/>
      <c r="Q125" s="308"/>
      <c r="R125" s="308"/>
      <c r="S125" s="308"/>
      <c r="T125" s="308"/>
      <c r="U125" s="308"/>
      <c r="V125" s="308"/>
      <c r="W125" s="308"/>
      <c r="X125" s="308"/>
      <c r="Y125" s="308"/>
      <c r="Z125" s="308"/>
      <c r="AA125" s="308"/>
      <c r="AB125" s="308"/>
      <c r="AC125" s="308"/>
      <c r="AD125" s="97"/>
    </row>
    <row r="126" spans="1:30" ht="18" customHeight="1">
      <c r="A126" s="135"/>
      <c r="B126" s="98"/>
      <c r="C126" s="99"/>
      <c r="D126" s="54"/>
      <c r="E126" s="55" t="s">
        <v>350</v>
      </c>
      <c r="F126" s="56" t="s">
        <v>386</v>
      </c>
      <c r="G126" s="155">
        <v>2</v>
      </c>
      <c r="H126" s="156">
        <v>30</v>
      </c>
      <c r="I126" s="156">
        <v>60</v>
      </c>
      <c r="J126" s="94">
        <v>40</v>
      </c>
      <c r="K126" s="101">
        <f t="shared" si="3"/>
        <v>1.2</v>
      </c>
      <c r="L126" s="101">
        <f t="shared" si="4"/>
        <v>1.2</v>
      </c>
      <c r="M126" s="58">
        <f t="shared" si="5"/>
        <v>90</v>
      </c>
      <c r="N126" s="308"/>
      <c r="O126" s="308"/>
      <c r="P126" s="308"/>
      <c r="Q126" s="308"/>
      <c r="R126" s="308"/>
      <c r="S126" s="308"/>
      <c r="T126" s="308"/>
      <c r="U126" s="308"/>
      <c r="V126" s="308"/>
      <c r="W126" s="308"/>
      <c r="X126" s="308"/>
      <c r="Y126" s="308"/>
      <c r="Z126" s="308"/>
      <c r="AA126" s="308"/>
      <c r="AB126" s="308"/>
      <c r="AC126" s="308"/>
      <c r="AD126" s="97"/>
    </row>
    <row r="127" spans="1:30" ht="18" hidden="1" customHeight="1">
      <c r="A127" s="104"/>
      <c r="B127" s="98"/>
      <c r="C127" s="99"/>
      <c r="D127" s="54"/>
      <c r="E127" s="55"/>
      <c r="F127" s="56"/>
      <c r="G127" s="155"/>
      <c r="H127" s="156"/>
      <c r="I127" s="156"/>
      <c r="J127" s="94"/>
      <c r="K127" s="101">
        <f t="shared" si="3"/>
        <v>0</v>
      </c>
      <c r="L127" s="101">
        <f t="shared" si="4"/>
        <v>0</v>
      </c>
      <c r="M127" s="58">
        <f t="shared" si="5"/>
        <v>0</v>
      </c>
      <c r="N127" s="308"/>
      <c r="O127" s="308"/>
      <c r="P127" s="308"/>
      <c r="Q127" s="308"/>
      <c r="R127" s="308"/>
      <c r="S127" s="308"/>
      <c r="T127" s="308"/>
      <c r="U127" s="308"/>
      <c r="V127" s="308"/>
      <c r="W127" s="308"/>
      <c r="X127" s="308"/>
      <c r="Y127" s="308"/>
      <c r="Z127" s="308"/>
      <c r="AA127" s="308"/>
      <c r="AB127" s="308"/>
      <c r="AC127" s="308"/>
      <c r="AD127" s="97"/>
    </row>
    <row r="128" spans="1:30" ht="18" hidden="1" customHeight="1">
      <c r="A128" s="104"/>
      <c r="B128" s="98"/>
      <c r="C128" s="99"/>
      <c r="D128" s="54"/>
      <c r="E128" s="55"/>
      <c r="F128" s="56"/>
      <c r="G128" s="155"/>
      <c r="H128" s="156"/>
      <c r="I128" s="156"/>
      <c r="J128" s="94"/>
      <c r="K128" s="101">
        <f t="shared" si="3"/>
        <v>0</v>
      </c>
      <c r="L128" s="101">
        <f t="shared" si="4"/>
        <v>0</v>
      </c>
      <c r="M128" s="58">
        <f t="shared" si="5"/>
        <v>0</v>
      </c>
      <c r="N128" s="308"/>
      <c r="O128" s="308"/>
      <c r="P128" s="308"/>
      <c r="Q128" s="308"/>
      <c r="R128" s="308"/>
      <c r="S128" s="308"/>
      <c r="T128" s="308"/>
      <c r="U128" s="308"/>
      <c r="V128" s="308"/>
      <c r="W128" s="308"/>
      <c r="X128" s="308"/>
      <c r="Y128" s="308"/>
      <c r="Z128" s="308"/>
      <c r="AA128" s="308"/>
      <c r="AB128" s="308"/>
      <c r="AC128" s="308"/>
      <c r="AD128" s="97"/>
    </row>
    <row r="129" spans="1:30" s="239" customFormat="1" ht="18" hidden="1" customHeight="1">
      <c r="A129" s="135"/>
      <c r="B129" s="98"/>
      <c r="C129" s="99"/>
      <c r="D129" s="54"/>
      <c r="E129" s="55"/>
      <c r="F129" s="56"/>
      <c r="G129" s="155"/>
      <c r="H129" s="156"/>
      <c r="I129" s="156"/>
      <c r="J129" s="94"/>
      <c r="K129" s="101">
        <f t="shared" si="3"/>
        <v>0</v>
      </c>
      <c r="L129" s="101">
        <f t="shared" si="4"/>
        <v>0</v>
      </c>
      <c r="M129" s="58">
        <f t="shared" si="5"/>
        <v>0</v>
      </c>
      <c r="N129" s="308"/>
      <c r="O129" s="308"/>
      <c r="P129" s="308"/>
      <c r="Q129" s="308"/>
      <c r="R129" s="308"/>
      <c r="S129" s="308"/>
      <c r="T129" s="308"/>
      <c r="U129" s="308"/>
      <c r="V129" s="308"/>
      <c r="W129" s="308"/>
      <c r="X129" s="308"/>
      <c r="Y129" s="308"/>
      <c r="Z129" s="308"/>
      <c r="AA129" s="308"/>
      <c r="AB129" s="308"/>
      <c r="AC129" s="308"/>
      <c r="AD129" s="97"/>
    </row>
    <row r="130" spans="1:30" s="239" customFormat="1" ht="18" hidden="1" customHeight="1">
      <c r="A130" s="135"/>
      <c r="B130" s="98"/>
      <c r="C130" s="99"/>
      <c r="D130" s="54"/>
      <c r="E130" s="55"/>
      <c r="F130" s="56"/>
      <c r="G130" s="155"/>
      <c r="H130" s="156"/>
      <c r="I130" s="156"/>
      <c r="J130" s="94"/>
      <c r="K130" s="101">
        <f t="shared" si="3"/>
        <v>0</v>
      </c>
      <c r="L130" s="101">
        <f t="shared" si="4"/>
        <v>0</v>
      </c>
      <c r="M130" s="58">
        <f t="shared" si="5"/>
        <v>0</v>
      </c>
      <c r="N130" s="308"/>
      <c r="O130" s="308"/>
      <c r="P130" s="308"/>
      <c r="Q130" s="308"/>
      <c r="R130" s="308"/>
      <c r="S130" s="308"/>
      <c r="T130" s="308"/>
      <c r="U130" s="308"/>
      <c r="V130" s="308"/>
      <c r="W130" s="308"/>
      <c r="X130" s="308"/>
      <c r="Y130" s="308"/>
      <c r="Z130" s="308"/>
      <c r="AA130" s="308"/>
      <c r="AB130" s="308"/>
      <c r="AC130" s="308"/>
      <c r="AD130" s="97"/>
    </row>
    <row r="131" spans="1:30" ht="18" customHeight="1">
      <c r="A131" s="118">
        <v>7</v>
      </c>
      <c r="B131" s="105" t="s">
        <v>93</v>
      </c>
      <c r="C131" s="115" t="s">
        <v>94</v>
      </c>
      <c r="D131" s="54">
        <v>21100094701</v>
      </c>
      <c r="E131" s="55" t="s">
        <v>187</v>
      </c>
      <c r="F131" s="56" t="s">
        <v>188</v>
      </c>
      <c r="G131" s="157">
        <v>1</v>
      </c>
      <c r="H131" s="154">
        <v>15</v>
      </c>
      <c r="I131" s="154">
        <v>60</v>
      </c>
      <c r="J131" s="94">
        <v>33</v>
      </c>
      <c r="K131" s="101">
        <f t="shared" si="3"/>
        <v>1</v>
      </c>
      <c r="L131" s="101">
        <f t="shared" si="4"/>
        <v>1.1000000000000001</v>
      </c>
      <c r="M131" s="58">
        <f t="shared" si="5"/>
        <v>64.5</v>
      </c>
      <c r="N131" s="324">
        <v>67.5</v>
      </c>
      <c r="O131" s="317">
        <v>0</v>
      </c>
      <c r="P131" s="320">
        <f>SUM(M131:M150)+N131+O131</f>
        <v>864.7</v>
      </c>
      <c r="Q131" s="317">
        <v>0</v>
      </c>
      <c r="R131" s="357">
        <v>0</v>
      </c>
      <c r="S131" s="315">
        <v>450</v>
      </c>
      <c r="T131" s="317">
        <v>450</v>
      </c>
      <c r="U131" s="315">
        <v>112</v>
      </c>
      <c r="V131" s="347">
        <v>112</v>
      </c>
      <c r="W131" s="315">
        <v>56</v>
      </c>
      <c r="X131" s="317">
        <v>56</v>
      </c>
      <c r="Y131" s="320">
        <f>ROUND((P131-T131),1)</f>
        <v>414.7</v>
      </c>
      <c r="Z131" s="359">
        <f>IF(OR(SUM(V131:V150)="",SUM(Q131:Q150)=""),0,IF(OR(SUM(U131:U150)=320,SUM(V131:V150)&gt;0),ROUND((SUM(Q131:Q150)-SUM(V131:V150)),1),0))</f>
        <v>-112</v>
      </c>
      <c r="AA131" s="359">
        <f>IF(OR(SUM(X131:X150)="",SUM(R131:R150)=""),0,IF(OR(SUM(W131:W150)=160,SUM(X131:X150)&gt;0),ROUND((SUM(R131:R150)-SUM(X131:X150)),1),0))</f>
        <v>-56</v>
      </c>
      <c r="AB131" s="311"/>
      <c r="AC131" s="363">
        <f>SUM(Y131:AA150)</f>
        <v>246.7</v>
      </c>
      <c r="AD131" s="97"/>
    </row>
    <row r="132" spans="1:30" ht="18" customHeight="1">
      <c r="A132" s="104"/>
      <c r="B132" s="121"/>
      <c r="C132" s="122"/>
      <c r="D132" s="54">
        <v>71400106707</v>
      </c>
      <c r="E132" s="55" t="s">
        <v>189</v>
      </c>
      <c r="F132" s="56" t="s">
        <v>190</v>
      </c>
      <c r="G132" s="79">
        <v>1</v>
      </c>
      <c r="H132" s="156">
        <v>15</v>
      </c>
      <c r="I132" s="156">
        <v>60</v>
      </c>
      <c r="J132" s="94">
        <v>51</v>
      </c>
      <c r="K132" s="101">
        <f t="shared" si="3"/>
        <v>1.2</v>
      </c>
      <c r="L132" s="101">
        <f t="shared" si="4"/>
        <v>1.2</v>
      </c>
      <c r="M132" s="58">
        <f t="shared" si="5"/>
        <v>72</v>
      </c>
      <c r="N132" s="325"/>
      <c r="O132" s="323"/>
      <c r="P132" s="322"/>
      <c r="Q132" s="288"/>
      <c r="R132" s="358"/>
      <c r="S132" s="288"/>
      <c r="T132" s="288"/>
      <c r="U132" s="288"/>
      <c r="V132" s="288"/>
      <c r="W132" s="288"/>
      <c r="X132" s="288"/>
      <c r="Y132" s="288"/>
      <c r="Z132" s="288"/>
      <c r="AA132" s="288"/>
      <c r="AB132" s="288"/>
      <c r="AC132" s="288"/>
      <c r="AD132" s="97"/>
    </row>
    <row r="133" spans="1:30" ht="18" customHeight="1">
      <c r="A133" s="104"/>
      <c r="B133" s="121"/>
      <c r="C133" s="122"/>
      <c r="D133" s="54">
        <v>21100009801</v>
      </c>
      <c r="E133" s="55" t="s">
        <v>191</v>
      </c>
      <c r="F133" s="56" t="s">
        <v>192</v>
      </c>
      <c r="G133" s="79">
        <v>1</v>
      </c>
      <c r="H133" s="156">
        <v>30</v>
      </c>
      <c r="I133" s="156">
        <v>45</v>
      </c>
      <c r="J133" s="94">
        <v>28</v>
      </c>
      <c r="K133" s="101">
        <f t="shared" si="3"/>
        <v>1</v>
      </c>
      <c r="L133" s="101">
        <f t="shared" si="4"/>
        <v>1</v>
      </c>
      <c r="M133" s="58">
        <f t="shared" si="5"/>
        <v>63.8</v>
      </c>
      <c r="N133" s="325"/>
      <c r="O133" s="323"/>
      <c r="P133" s="322"/>
      <c r="Q133" s="288"/>
      <c r="R133" s="358"/>
      <c r="S133" s="288"/>
      <c r="T133" s="288"/>
      <c r="U133" s="288"/>
      <c r="V133" s="288"/>
      <c r="W133" s="288"/>
      <c r="X133" s="288"/>
      <c r="Y133" s="288"/>
      <c r="Z133" s="288"/>
      <c r="AA133" s="288"/>
      <c r="AB133" s="288"/>
      <c r="AC133" s="288"/>
      <c r="AD133" s="97"/>
    </row>
    <row r="134" spans="1:30" ht="18" customHeight="1">
      <c r="A134" s="104"/>
      <c r="B134" s="121"/>
      <c r="C134" s="122"/>
      <c r="D134" s="267">
        <v>21100151501</v>
      </c>
      <c r="E134" s="271" t="s">
        <v>193</v>
      </c>
      <c r="F134" s="272" t="s">
        <v>192</v>
      </c>
      <c r="G134" s="268">
        <v>1</v>
      </c>
      <c r="H134" s="269">
        <v>0</v>
      </c>
      <c r="I134" s="269">
        <v>45</v>
      </c>
      <c r="J134" s="270">
        <v>28</v>
      </c>
      <c r="K134" s="101">
        <f t="shared" si="3"/>
        <v>0</v>
      </c>
      <c r="L134" s="101">
        <f t="shared" si="4"/>
        <v>0</v>
      </c>
      <c r="M134" s="58">
        <f t="shared" si="5"/>
        <v>14</v>
      </c>
      <c r="N134" s="325"/>
      <c r="O134" s="323"/>
      <c r="P134" s="322"/>
      <c r="Q134" s="288"/>
      <c r="R134" s="358"/>
      <c r="S134" s="288"/>
      <c r="T134" s="288"/>
      <c r="U134" s="288"/>
      <c r="V134" s="288"/>
      <c r="W134" s="288"/>
      <c r="X134" s="288"/>
      <c r="Y134" s="288"/>
      <c r="Z134" s="288"/>
      <c r="AA134" s="288"/>
      <c r="AB134" s="288"/>
      <c r="AC134" s="288"/>
      <c r="AD134" s="97"/>
    </row>
    <row r="135" spans="1:30" ht="18" customHeight="1">
      <c r="A135" s="104"/>
      <c r="B135" s="121"/>
      <c r="C135" s="122"/>
      <c r="D135" s="54">
        <v>21100119802</v>
      </c>
      <c r="E135" s="55" t="s">
        <v>164</v>
      </c>
      <c r="F135" s="56" t="s">
        <v>188</v>
      </c>
      <c r="G135" s="79">
        <v>1</v>
      </c>
      <c r="H135" s="156">
        <v>24</v>
      </c>
      <c r="I135" s="156">
        <v>12</v>
      </c>
      <c r="J135" s="94">
        <v>33</v>
      </c>
      <c r="K135" s="101">
        <f t="shared" si="3"/>
        <v>1</v>
      </c>
      <c r="L135" s="101">
        <f t="shared" si="4"/>
        <v>1.1000000000000001</v>
      </c>
      <c r="M135" s="58">
        <f t="shared" si="5"/>
        <v>33.9</v>
      </c>
      <c r="N135" s="325"/>
      <c r="O135" s="323"/>
      <c r="P135" s="322"/>
      <c r="Q135" s="288"/>
      <c r="R135" s="358"/>
      <c r="S135" s="288"/>
      <c r="T135" s="288"/>
      <c r="U135" s="288"/>
      <c r="V135" s="288"/>
      <c r="W135" s="288"/>
      <c r="X135" s="288"/>
      <c r="Y135" s="288"/>
      <c r="Z135" s="288"/>
      <c r="AA135" s="288"/>
      <c r="AB135" s="288"/>
      <c r="AC135" s="288"/>
      <c r="AD135" s="97"/>
    </row>
    <row r="136" spans="1:30" ht="18" customHeight="1">
      <c r="A136" s="104"/>
      <c r="B136" s="121"/>
      <c r="C136" s="122"/>
      <c r="D136" s="54"/>
      <c r="E136" s="55" t="s">
        <v>221</v>
      </c>
      <c r="F136" s="56" t="s">
        <v>190</v>
      </c>
      <c r="G136" s="79"/>
      <c r="H136" s="156"/>
      <c r="I136" s="156"/>
      <c r="J136" s="94"/>
      <c r="K136" s="101">
        <f t="shared" si="3"/>
        <v>0</v>
      </c>
      <c r="L136" s="101">
        <f t="shared" si="4"/>
        <v>0</v>
      </c>
      <c r="M136" s="58">
        <f t="shared" si="5"/>
        <v>0</v>
      </c>
      <c r="N136" s="325"/>
      <c r="O136" s="323"/>
      <c r="P136" s="322"/>
      <c r="Q136" s="288"/>
      <c r="R136" s="358"/>
      <c r="S136" s="288"/>
      <c r="T136" s="288"/>
      <c r="U136" s="288"/>
      <c r="V136" s="288"/>
      <c r="W136" s="288"/>
      <c r="X136" s="288"/>
      <c r="Y136" s="288"/>
      <c r="Z136" s="288"/>
      <c r="AA136" s="288"/>
      <c r="AB136" s="288"/>
      <c r="AC136" s="288"/>
      <c r="AD136" s="97"/>
    </row>
    <row r="137" spans="1:30" ht="18" customHeight="1">
      <c r="A137" s="104"/>
      <c r="B137" s="121"/>
      <c r="C137" s="122"/>
      <c r="D137" s="54"/>
      <c r="E137" s="55" t="s">
        <v>350</v>
      </c>
      <c r="F137" s="56" t="s">
        <v>190</v>
      </c>
      <c r="G137" s="79">
        <v>2</v>
      </c>
      <c r="H137" s="156">
        <v>15</v>
      </c>
      <c r="I137" s="156">
        <v>60</v>
      </c>
      <c r="J137" s="94">
        <v>51</v>
      </c>
      <c r="K137" s="101">
        <f t="shared" si="3"/>
        <v>1.2</v>
      </c>
      <c r="L137" s="101">
        <f t="shared" si="4"/>
        <v>1.2</v>
      </c>
      <c r="M137" s="58">
        <f t="shared" si="5"/>
        <v>72</v>
      </c>
      <c r="N137" s="325"/>
      <c r="O137" s="323"/>
      <c r="P137" s="322"/>
      <c r="Q137" s="288"/>
      <c r="R137" s="358"/>
      <c r="S137" s="288"/>
      <c r="T137" s="288"/>
      <c r="U137" s="288"/>
      <c r="V137" s="288"/>
      <c r="W137" s="288"/>
      <c r="X137" s="288"/>
      <c r="Y137" s="288"/>
      <c r="Z137" s="288"/>
      <c r="AA137" s="288"/>
      <c r="AB137" s="288"/>
      <c r="AC137" s="288"/>
      <c r="AD137" s="97"/>
    </row>
    <row r="138" spans="1:30" ht="18" customHeight="1">
      <c r="A138" s="104"/>
      <c r="B138" s="121"/>
      <c r="C138" s="122"/>
      <c r="D138" s="54"/>
      <c r="E138" s="55" t="s">
        <v>231</v>
      </c>
      <c r="F138" s="56" t="s">
        <v>238</v>
      </c>
      <c r="G138" s="79">
        <v>2</v>
      </c>
      <c r="H138" s="156">
        <v>15</v>
      </c>
      <c r="I138" s="156"/>
      <c r="J138" s="94">
        <v>40</v>
      </c>
      <c r="K138" s="101">
        <f t="shared" si="3"/>
        <v>1.2</v>
      </c>
      <c r="L138" s="101">
        <f t="shared" si="4"/>
        <v>0</v>
      </c>
      <c r="M138" s="58">
        <f t="shared" si="5"/>
        <v>18</v>
      </c>
      <c r="N138" s="325"/>
      <c r="O138" s="323"/>
      <c r="P138" s="322"/>
      <c r="Q138" s="288"/>
      <c r="R138" s="358"/>
      <c r="S138" s="288"/>
      <c r="T138" s="288"/>
      <c r="U138" s="288"/>
      <c r="V138" s="288"/>
      <c r="W138" s="288"/>
      <c r="X138" s="288"/>
      <c r="Y138" s="288"/>
      <c r="Z138" s="288"/>
      <c r="AA138" s="288"/>
      <c r="AB138" s="288"/>
      <c r="AC138" s="288"/>
      <c r="AD138" s="97"/>
    </row>
    <row r="139" spans="1:30" s="239" customFormat="1" ht="18" customHeight="1">
      <c r="A139" s="135"/>
      <c r="B139" s="121"/>
      <c r="C139" s="122"/>
      <c r="D139" s="54"/>
      <c r="E139" s="55" t="s">
        <v>499</v>
      </c>
      <c r="F139" s="56" t="s">
        <v>493</v>
      </c>
      <c r="G139" s="79">
        <v>2</v>
      </c>
      <c r="H139" s="156"/>
      <c r="I139" s="156">
        <v>60</v>
      </c>
      <c r="J139" s="94">
        <v>40</v>
      </c>
      <c r="K139" s="101">
        <f t="shared" ref="K139:K202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101">
        <f t="shared" ref="L139:L202" si="7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1.2</v>
      </c>
      <c r="M139" s="58">
        <f t="shared" ref="M139:M202" si="8">ROUND(IF(OR(LEFT(E139,2)="ĐA",LEFT(E139,2)="DA",LEFT(E139,5)="Đồ án",LEFT(E139,5)="Đồán "),J139*0.5,(IF(H139&gt;0,H139*K139,"0")+IF(I139&gt;0,(I139*0.75)*L139,"0"))),1)</f>
        <v>54</v>
      </c>
      <c r="N139" s="325"/>
      <c r="O139" s="323"/>
      <c r="P139" s="322"/>
      <c r="Q139" s="316"/>
      <c r="R139" s="358"/>
      <c r="S139" s="316"/>
      <c r="T139" s="316"/>
      <c r="U139" s="316"/>
      <c r="V139" s="316"/>
      <c r="W139" s="316"/>
      <c r="X139" s="316"/>
      <c r="Y139" s="316"/>
      <c r="Z139" s="316"/>
      <c r="AA139" s="316"/>
      <c r="AB139" s="316"/>
      <c r="AC139" s="316"/>
      <c r="AD139" s="97"/>
    </row>
    <row r="140" spans="1:30" s="239" customFormat="1" ht="18" customHeight="1">
      <c r="A140" s="135"/>
      <c r="B140" s="121"/>
      <c r="C140" s="122"/>
      <c r="D140" s="54"/>
      <c r="E140" s="55" t="s">
        <v>500</v>
      </c>
      <c r="F140" s="56" t="s">
        <v>494</v>
      </c>
      <c r="G140" s="79">
        <v>2</v>
      </c>
      <c r="H140" s="156"/>
      <c r="I140" s="156">
        <v>60</v>
      </c>
      <c r="J140" s="94">
        <v>40</v>
      </c>
      <c r="K140" s="101">
        <f t="shared" si="6"/>
        <v>0</v>
      </c>
      <c r="L140" s="101">
        <f t="shared" si="7"/>
        <v>1.2</v>
      </c>
      <c r="M140" s="58">
        <f t="shared" si="8"/>
        <v>54</v>
      </c>
      <c r="N140" s="325"/>
      <c r="O140" s="323"/>
      <c r="P140" s="322"/>
      <c r="Q140" s="316"/>
      <c r="R140" s="358"/>
      <c r="S140" s="316"/>
      <c r="T140" s="316"/>
      <c r="U140" s="316"/>
      <c r="V140" s="316"/>
      <c r="W140" s="316"/>
      <c r="X140" s="316"/>
      <c r="Y140" s="316"/>
      <c r="Z140" s="316"/>
      <c r="AA140" s="316"/>
      <c r="AB140" s="316"/>
      <c r="AC140" s="316"/>
      <c r="AD140" s="97"/>
    </row>
    <row r="141" spans="1:30" ht="18" customHeight="1">
      <c r="A141" s="104"/>
      <c r="B141" s="121"/>
      <c r="C141" s="122"/>
      <c r="D141" s="54"/>
      <c r="E141" s="55" t="s">
        <v>375</v>
      </c>
      <c r="F141" s="56" t="s">
        <v>283</v>
      </c>
      <c r="G141" s="79">
        <v>2</v>
      </c>
      <c r="H141" s="156">
        <v>45</v>
      </c>
      <c r="I141" s="156">
        <v>30</v>
      </c>
      <c r="J141" s="94">
        <v>40</v>
      </c>
      <c r="K141" s="101">
        <f t="shared" si="6"/>
        <v>1.2</v>
      </c>
      <c r="L141" s="101">
        <f t="shared" si="7"/>
        <v>1.2</v>
      </c>
      <c r="M141" s="58">
        <f t="shared" si="8"/>
        <v>81</v>
      </c>
      <c r="N141" s="325"/>
      <c r="O141" s="323"/>
      <c r="P141" s="322"/>
      <c r="Q141" s="288"/>
      <c r="R141" s="358"/>
      <c r="S141" s="288"/>
      <c r="T141" s="288"/>
      <c r="U141" s="288"/>
      <c r="V141" s="288"/>
      <c r="W141" s="288"/>
      <c r="X141" s="288"/>
      <c r="Y141" s="288"/>
      <c r="Z141" s="288"/>
      <c r="AA141" s="288"/>
      <c r="AB141" s="288"/>
      <c r="AC141" s="288"/>
      <c r="AD141" s="97"/>
    </row>
    <row r="142" spans="1:30" ht="18" customHeight="1">
      <c r="A142" s="104"/>
      <c r="B142" s="121"/>
      <c r="C142" s="122"/>
      <c r="D142" s="54"/>
      <c r="E142" s="55" t="s">
        <v>164</v>
      </c>
      <c r="F142" s="56" t="s">
        <v>383</v>
      </c>
      <c r="G142" s="79">
        <v>2</v>
      </c>
      <c r="H142" s="156">
        <v>30</v>
      </c>
      <c r="I142" s="156">
        <v>60</v>
      </c>
      <c r="J142" s="94">
        <v>40</v>
      </c>
      <c r="K142" s="101">
        <f t="shared" si="6"/>
        <v>1.2</v>
      </c>
      <c r="L142" s="101">
        <f t="shared" si="7"/>
        <v>1.2</v>
      </c>
      <c r="M142" s="58">
        <f t="shared" si="8"/>
        <v>90</v>
      </c>
      <c r="N142" s="325"/>
      <c r="O142" s="323"/>
      <c r="P142" s="322"/>
      <c r="Q142" s="288"/>
      <c r="R142" s="358"/>
      <c r="S142" s="288"/>
      <c r="T142" s="288"/>
      <c r="U142" s="288"/>
      <c r="V142" s="288"/>
      <c r="W142" s="288"/>
      <c r="X142" s="288"/>
      <c r="Y142" s="288"/>
      <c r="Z142" s="288"/>
      <c r="AA142" s="288"/>
      <c r="AB142" s="288"/>
      <c r="AC142" s="288"/>
      <c r="AD142" s="97"/>
    </row>
    <row r="143" spans="1:30" ht="18" customHeight="1">
      <c r="A143" s="104"/>
      <c r="B143" s="121"/>
      <c r="C143" s="122"/>
      <c r="D143" s="54"/>
      <c r="E143" s="55" t="s">
        <v>164</v>
      </c>
      <c r="F143" s="56" t="s">
        <v>460</v>
      </c>
      <c r="G143" s="79">
        <v>2</v>
      </c>
      <c r="H143" s="156">
        <v>30</v>
      </c>
      <c r="I143" s="156">
        <v>60</v>
      </c>
      <c r="J143" s="94">
        <v>40</v>
      </c>
      <c r="K143" s="101">
        <f t="shared" si="6"/>
        <v>1.2</v>
      </c>
      <c r="L143" s="101">
        <f t="shared" si="7"/>
        <v>1.2</v>
      </c>
      <c r="M143" s="58">
        <f t="shared" si="8"/>
        <v>90</v>
      </c>
      <c r="N143" s="325"/>
      <c r="O143" s="323"/>
      <c r="P143" s="322"/>
      <c r="Q143" s="288"/>
      <c r="R143" s="358"/>
      <c r="S143" s="288"/>
      <c r="T143" s="288"/>
      <c r="U143" s="288"/>
      <c r="V143" s="288"/>
      <c r="W143" s="288"/>
      <c r="X143" s="288"/>
      <c r="Y143" s="288"/>
      <c r="Z143" s="288"/>
      <c r="AA143" s="288"/>
      <c r="AB143" s="288"/>
      <c r="AC143" s="288"/>
      <c r="AD143" s="97"/>
    </row>
    <row r="144" spans="1:30" ht="18" customHeight="1">
      <c r="A144" s="104"/>
      <c r="B144" s="77"/>
      <c r="C144" s="122"/>
      <c r="D144" s="54"/>
      <c r="E144" s="55" t="s">
        <v>164</v>
      </c>
      <c r="F144" s="56" t="s">
        <v>462</v>
      </c>
      <c r="G144" s="79">
        <v>2</v>
      </c>
      <c r="H144" s="156">
        <v>30</v>
      </c>
      <c r="I144" s="156">
        <v>60</v>
      </c>
      <c r="J144" s="94">
        <v>40</v>
      </c>
      <c r="K144" s="101">
        <f t="shared" si="6"/>
        <v>1.2</v>
      </c>
      <c r="L144" s="101">
        <f t="shared" si="7"/>
        <v>1.2</v>
      </c>
      <c r="M144" s="58">
        <f t="shared" si="8"/>
        <v>90</v>
      </c>
      <c r="N144" s="325"/>
      <c r="O144" s="323"/>
      <c r="P144" s="322"/>
      <c r="Q144" s="288"/>
      <c r="R144" s="358"/>
      <c r="S144" s="288"/>
      <c r="T144" s="288"/>
      <c r="U144" s="288"/>
      <c r="V144" s="288"/>
      <c r="W144" s="288"/>
      <c r="X144" s="288"/>
      <c r="Y144" s="288"/>
      <c r="Z144" s="288"/>
      <c r="AA144" s="288"/>
      <c r="AB144" s="288"/>
      <c r="AC144" s="288"/>
      <c r="AD144" s="97"/>
    </row>
    <row r="145" spans="1:30" ht="18" hidden="1" customHeight="1">
      <c r="A145" s="104"/>
      <c r="B145" s="121"/>
      <c r="C145" s="122"/>
      <c r="D145" s="54"/>
      <c r="E145" s="55"/>
      <c r="F145" s="56"/>
      <c r="G145" s="79"/>
      <c r="H145" s="156"/>
      <c r="I145" s="156"/>
      <c r="J145" s="94"/>
      <c r="K145" s="101">
        <f t="shared" si="6"/>
        <v>0</v>
      </c>
      <c r="L145" s="101">
        <f t="shared" si="7"/>
        <v>0</v>
      </c>
      <c r="M145" s="58">
        <f t="shared" si="8"/>
        <v>0</v>
      </c>
      <c r="N145" s="325"/>
      <c r="O145" s="323"/>
      <c r="P145" s="322"/>
      <c r="Q145" s="288"/>
      <c r="R145" s="358"/>
      <c r="S145" s="288"/>
      <c r="T145" s="288"/>
      <c r="U145" s="288"/>
      <c r="V145" s="288"/>
      <c r="W145" s="288"/>
      <c r="X145" s="288"/>
      <c r="Y145" s="288"/>
      <c r="Z145" s="288"/>
      <c r="AA145" s="288"/>
      <c r="AB145" s="288"/>
      <c r="AC145" s="288"/>
      <c r="AD145" s="97"/>
    </row>
    <row r="146" spans="1:30" s="239" customFormat="1" ht="18" hidden="1" customHeight="1">
      <c r="A146" s="135"/>
      <c r="B146" s="121"/>
      <c r="C146" s="122"/>
      <c r="D146" s="54"/>
      <c r="E146" s="55"/>
      <c r="F146" s="56"/>
      <c r="G146" s="79"/>
      <c r="H146" s="156"/>
      <c r="I146" s="156"/>
      <c r="J146" s="94"/>
      <c r="K146" s="101">
        <f t="shared" si="6"/>
        <v>0</v>
      </c>
      <c r="L146" s="101">
        <f t="shared" si="7"/>
        <v>0</v>
      </c>
      <c r="M146" s="58">
        <f t="shared" si="8"/>
        <v>0</v>
      </c>
      <c r="N146" s="325"/>
      <c r="O146" s="323"/>
      <c r="P146" s="322"/>
      <c r="Q146" s="316"/>
      <c r="R146" s="358"/>
      <c r="S146" s="316"/>
      <c r="T146" s="316"/>
      <c r="U146" s="316"/>
      <c r="V146" s="316"/>
      <c r="W146" s="316"/>
      <c r="X146" s="316"/>
      <c r="Y146" s="316"/>
      <c r="Z146" s="316"/>
      <c r="AA146" s="316"/>
      <c r="AB146" s="316"/>
      <c r="AC146" s="316"/>
      <c r="AD146" s="97"/>
    </row>
    <row r="147" spans="1:30" ht="18" hidden="1" customHeight="1">
      <c r="A147" s="104"/>
      <c r="B147" s="121"/>
      <c r="C147" s="122"/>
      <c r="D147" s="54"/>
      <c r="E147" s="55"/>
      <c r="F147" s="56"/>
      <c r="G147" s="79"/>
      <c r="H147" s="156"/>
      <c r="I147" s="156"/>
      <c r="J147" s="94"/>
      <c r="K147" s="101">
        <f t="shared" si="6"/>
        <v>0</v>
      </c>
      <c r="L147" s="101">
        <f t="shared" si="7"/>
        <v>0</v>
      </c>
      <c r="M147" s="58">
        <f t="shared" si="8"/>
        <v>0</v>
      </c>
      <c r="N147" s="325"/>
      <c r="O147" s="323"/>
      <c r="P147" s="322"/>
      <c r="Q147" s="288"/>
      <c r="R147" s="358"/>
      <c r="S147" s="288"/>
      <c r="T147" s="288"/>
      <c r="U147" s="288"/>
      <c r="V147" s="288"/>
      <c r="W147" s="288"/>
      <c r="X147" s="288"/>
      <c r="Y147" s="288"/>
      <c r="Z147" s="288"/>
      <c r="AA147" s="288"/>
      <c r="AB147" s="288"/>
      <c r="AC147" s="288"/>
      <c r="AD147" s="97"/>
    </row>
    <row r="148" spans="1:30" ht="18" hidden="1" customHeight="1">
      <c r="A148" s="104"/>
      <c r="B148" s="121"/>
      <c r="C148" s="122"/>
      <c r="D148" s="54"/>
      <c r="E148" s="55"/>
      <c r="F148" s="56"/>
      <c r="G148" s="79"/>
      <c r="H148" s="156"/>
      <c r="I148" s="156"/>
      <c r="J148" s="94"/>
      <c r="K148" s="101">
        <f t="shared" si="6"/>
        <v>0</v>
      </c>
      <c r="L148" s="101">
        <f t="shared" si="7"/>
        <v>0</v>
      </c>
      <c r="M148" s="58">
        <f t="shared" si="8"/>
        <v>0</v>
      </c>
      <c r="N148" s="325"/>
      <c r="O148" s="323"/>
      <c r="P148" s="322"/>
      <c r="Q148" s="288"/>
      <c r="R148" s="358"/>
      <c r="S148" s="288"/>
      <c r="T148" s="288"/>
      <c r="U148" s="288"/>
      <c r="V148" s="288"/>
      <c r="W148" s="288"/>
      <c r="X148" s="288"/>
      <c r="Y148" s="288"/>
      <c r="Z148" s="288"/>
      <c r="AA148" s="288"/>
      <c r="AB148" s="288"/>
      <c r="AC148" s="288"/>
      <c r="AD148" s="97"/>
    </row>
    <row r="149" spans="1:30" ht="18" hidden="1" customHeight="1">
      <c r="A149" s="104"/>
      <c r="B149" s="121"/>
      <c r="C149" s="122"/>
      <c r="D149" s="54"/>
      <c r="E149" s="55"/>
      <c r="F149" s="56"/>
      <c r="G149" s="79"/>
      <c r="H149" s="156"/>
      <c r="I149" s="156"/>
      <c r="J149" s="94"/>
      <c r="K149" s="101">
        <f t="shared" si="6"/>
        <v>0</v>
      </c>
      <c r="L149" s="101">
        <f t="shared" si="7"/>
        <v>0</v>
      </c>
      <c r="M149" s="58">
        <f t="shared" si="8"/>
        <v>0</v>
      </c>
      <c r="N149" s="325"/>
      <c r="O149" s="323"/>
      <c r="P149" s="322"/>
      <c r="Q149" s="288"/>
      <c r="R149" s="358"/>
      <c r="S149" s="288"/>
      <c r="T149" s="288"/>
      <c r="U149" s="288"/>
      <c r="V149" s="288"/>
      <c r="W149" s="288"/>
      <c r="X149" s="288"/>
      <c r="Y149" s="288"/>
      <c r="Z149" s="288"/>
      <c r="AA149" s="288"/>
      <c r="AB149" s="288"/>
      <c r="AC149" s="288"/>
      <c r="AD149" s="97"/>
    </row>
    <row r="150" spans="1:30" ht="18" hidden="1" customHeight="1">
      <c r="A150" s="135"/>
      <c r="B150" s="121"/>
      <c r="C150" s="122"/>
      <c r="D150" s="54"/>
      <c r="E150" s="55"/>
      <c r="F150" s="56"/>
      <c r="G150" s="79"/>
      <c r="H150" s="156"/>
      <c r="I150" s="156"/>
      <c r="J150" s="94"/>
      <c r="K150" s="101">
        <f t="shared" si="6"/>
        <v>0</v>
      </c>
      <c r="L150" s="101">
        <f t="shared" si="7"/>
        <v>0</v>
      </c>
      <c r="M150" s="58">
        <f t="shared" si="8"/>
        <v>0</v>
      </c>
      <c r="N150" s="325"/>
      <c r="O150" s="323"/>
      <c r="P150" s="322"/>
      <c r="Q150" s="316"/>
      <c r="R150" s="358"/>
      <c r="S150" s="316"/>
      <c r="T150" s="316"/>
      <c r="U150" s="316"/>
      <c r="V150" s="316"/>
      <c r="W150" s="316"/>
      <c r="X150" s="316"/>
      <c r="Y150" s="316"/>
      <c r="Z150" s="316"/>
      <c r="AA150" s="316"/>
      <c r="AB150" s="316"/>
      <c r="AC150" s="316"/>
      <c r="AD150" s="97"/>
    </row>
    <row r="151" spans="1:30" ht="18" customHeight="1">
      <c r="A151" s="118">
        <v>8</v>
      </c>
      <c r="B151" s="197" t="s">
        <v>95</v>
      </c>
      <c r="C151" s="115" t="s">
        <v>96</v>
      </c>
      <c r="D151" s="54">
        <v>21100119802</v>
      </c>
      <c r="E151" s="55" t="s">
        <v>164</v>
      </c>
      <c r="F151" s="56" t="s">
        <v>188</v>
      </c>
      <c r="G151" s="79">
        <v>1</v>
      </c>
      <c r="H151" s="158">
        <v>6</v>
      </c>
      <c r="I151" s="158">
        <v>48</v>
      </c>
      <c r="J151" s="94">
        <v>33</v>
      </c>
      <c r="K151" s="101">
        <f t="shared" si="6"/>
        <v>1</v>
      </c>
      <c r="L151" s="101">
        <f t="shared" si="7"/>
        <v>1.1000000000000001</v>
      </c>
      <c r="M151" s="58">
        <f t="shared" si="8"/>
        <v>45.6</v>
      </c>
      <c r="N151" s="324">
        <v>0</v>
      </c>
      <c r="O151" s="324">
        <v>0</v>
      </c>
      <c r="P151" s="320">
        <f>SUM(M151:M172)+N151+O151</f>
        <v>509.1</v>
      </c>
      <c r="Q151" s="324">
        <v>0</v>
      </c>
      <c r="R151" s="320">
        <v>0</v>
      </c>
      <c r="S151" s="315">
        <v>267.2</v>
      </c>
      <c r="T151" s="317">
        <v>267.2</v>
      </c>
      <c r="U151" s="315">
        <v>112</v>
      </c>
      <c r="V151" s="347">
        <v>112</v>
      </c>
      <c r="W151" s="315">
        <v>56</v>
      </c>
      <c r="X151" s="317">
        <v>56</v>
      </c>
      <c r="Y151" s="320">
        <f>ROUND((P151-T151),1)</f>
        <v>241.9</v>
      </c>
      <c r="Z151" s="320">
        <f>IF(OR(SUM(V151:V172)="",SUM(Q151:Q172)=""),0,IF(OR(SUM(U151:U172)=320,SUM(V151:V172)&gt;0),ROUND((SUM(Q151:Q172)-SUM(V151:V172)),1),0))</f>
        <v>-112</v>
      </c>
      <c r="AA151" s="320">
        <f>IF(OR(SUM(X151:X172)="",SUM(R151:R172)=""),0,IF(OR(SUM(W151:W172)=160,SUM(X151:X172)&gt;0),ROUND((SUM(R151:R172)-SUM(X151:X172)),1),0))</f>
        <v>-56</v>
      </c>
      <c r="AB151" s="374"/>
      <c r="AC151" s="365">
        <f>SUM(Y151:AA172)</f>
        <v>73.900000000000006</v>
      </c>
      <c r="AD151" s="97"/>
    </row>
    <row r="152" spans="1:30" s="277" customFormat="1" ht="18" customHeight="1">
      <c r="A152" s="135"/>
      <c r="B152" s="380"/>
      <c r="C152" s="110"/>
      <c r="D152" s="54">
        <v>21100119804</v>
      </c>
      <c r="E152" s="55" t="s">
        <v>164</v>
      </c>
      <c r="F152" s="56" t="s">
        <v>149</v>
      </c>
      <c r="G152" s="79">
        <v>1</v>
      </c>
      <c r="H152" s="159"/>
      <c r="I152" s="159">
        <v>60</v>
      </c>
      <c r="J152" s="94">
        <v>30</v>
      </c>
      <c r="K152" s="101">
        <f t="shared" si="6"/>
        <v>0</v>
      </c>
      <c r="L152" s="101">
        <f t="shared" si="7"/>
        <v>1.1000000000000001</v>
      </c>
      <c r="M152" s="58">
        <f t="shared" si="8"/>
        <v>49.5</v>
      </c>
      <c r="N152" s="325"/>
      <c r="O152" s="325"/>
      <c r="P152" s="322"/>
      <c r="Q152" s="325"/>
      <c r="R152" s="322"/>
      <c r="S152" s="321"/>
      <c r="T152" s="323"/>
      <c r="U152" s="321"/>
      <c r="V152" s="348"/>
      <c r="W152" s="321"/>
      <c r="X152" s="323"/>
      <c r="Y152" s="322"/>
      <c r="Z152" s="322"/>
      <c r="AA152" s="322"/>
      <c r="AB152" s="381"/>
      <c r="AC152" s="382"/>
      <c r="AD152" s="97"/>
    </row>
    <row r="153" spans="1:30" ht="18" customHeight="1">
      <c r="A153" s="104"/>
      <c r="B153" s="102"/>
      <c r="C153" s="103"/>
      <c r="D153" s="54"/>
      <c r="E153" s="55" t="s">
        <v>231</v>
      </c>
      <c r="F153" s="56" t="s">
        <v>150</v>
      </c>
      <c r="G153" s="79">
        <v>2</v>
      </c>
      <c r="H153" s="159">
        <v>15</v>
      </c>
      <c r="I153" s="160">
        <v>60</v>
      </c>
      <c r="J153" s="94">
        <v>40</v>
      </c>
      <c r="K153" s="101">
        <f t="shared" si="6"/>
        <v>1.2</v>
      </c>
      <c r="L153" s="101">
        <f t="shared" si="7"/>
        <v>1.2</v>
      </c>
      <c r="M153" s="58">
        <f t="shared" si="8"/>
        <v>72</v>
      </c>
      <c r="N153" s="325"/>
      <c r="O153" s="325"/>
      <c r="P153" s="288"/>
      <c r="Q153" s="325"/>
      <c r="R153" s="288"/>
      <c r="S153" s="288"/>
      <c r="T153" s="288"/>
      <c r="U153" s="288"/>
      <c r="V153" s="288"/>
      <c r="W153" s="288"/>
      <c r="X153" s="288"/>
      <c r="Y153" s="288"/>
      <c r="Z153" s="288"/>
      <c r="AA153" s="288"/>
      <c r="AB153" s="308"/>
      <c r="AC153" s="368"/>
      <c r="AD153" s="97"/>
    </row>
    <row r="154" spans="1:30" ht="18" customHeight="1">
      <c r="A154" s="104"/>
      <c r="B154" s="102"/>
      <c r="C154" s="103"/>
      <c r="D154" s="54"/>
      <c r="E154" s="55" t="s">
        <v>231</v>
      </c>
      <c r="F154" s="56" t="s">
        <v>533</v>
      </c>
      <c r="G154" s="79">
        <v>2</v>
      </c>
      <c r="H154" s="159">
        <v>30</v>
      </c>
      <c r="I154" s="160">
        <v>60</v>
      </c>
      <c r="J154" s="94">
        <v>40</v>
      </c>
      <c r="K154" s="101">
        <f t="shared" si="6"/>
        <v>1.2</v>
      </c>
      <c r="L154" s="101">
        <f t="shared" si="7"/>
        <v>1.2</v>
      </c>
      <c r="M154" s="58">
        <f t="shared" si="8"/>
        <v>90</v>
      </c>
      <c r="N154" s="325"/>
      <c r="O154" s="325"/>
      <c r="P154" s="288"/>
      <c r="Q154" s="325"/>
      <c r="R154" s="288"/>
      <c r="S154" s="288"/>
      <c r="T154" s="288"/>
      <c r="U154" s="288"/>
      <c r="V154" s="288"/>
      <c r="W154" s="288"/>
      <c r="X154" s="288"/>
      <c r="Y154" s="288"/>
      <c r="Z154" s="288"/>
      <c r="AA154" s="288"/>
      <c r="AB154" s="308"/>
      <c r="AC154" s="368"/>
      <c r="AD154" s="97"/>
    </row>
    <row r="155" spans="1:30" s="277" customFormat="1" ht="18" customHeight="1">
      <c r="A155" s="135"/>
      <c r="B155" s="102"/>
      <c r="C155" s="103"/>
      <c r="D155" s="54"/>
      <c r="E155" s="55" t="s">
        <v>231</v>
      </c>
      <c r="F155" s="56" t="s">
        <v>532</v>
      </c>
      <c r="G155" s="79">
        <v>2</v>
      </c>
      <c r="H155" s="159">
        <v>30</v>
      </c>
      <c r="I155" s="160">
        <v>60</v>
      </c>
      <c r="J155" s="94">
        <v>40</v>
      </c>
      <c r="K155" s="101">
        <f t="shared" si="6"/>
        <v>1.2</v>
      </c>
      <c r="L155" s="101">
        <f t="shared" si="7"/>
        <v>1.2</v>
      </c>
      <c r="M155" s="58">
        <f t="shared" si="8"/>
        <v>90</v>
      </c>
      <c r="N155" s="325"/>
      <c r="O155" s="325"/>
      <c r="P155" s="316"/>
      <c r="Q155" s="325"/>
      <c r="R155" s="316"/>
      <c r="S155" s="316"/>
      <c r="T155" s="316"/>
      <c r="U155" s="316"/>
      <c r="V155" s="316"/>
      <c r="W155" s="316"/>
      <c r="X155" s="316"/>
      <c r="Y155" s="316"/>
      <c r="Z155" s="316"/>
      <c r="AA155" s="316"/>
      <c r="AB155" s="308"/>
      <c r="AC155" s="369"/>
      <c r="AD155" s="97"/>
    </row>
    <row r="156" spans="1:30" s="220" customFormat="1" ht="18" customHeight="1">
      <c r="A156" s="135"/>
      <c r="B156" s="102"/>
      <c r="C156" s="103"/>
      <c r="D156" s="54"/>
      <c r="E156" s="55" t="s">
        <v>231</v>
      </c>
      <c r="F156" s="56" t="s">
        <v>71</v>
      </c>
      <c r="G156" s="79">
        <v>2</v>
      </c>
      <c r="H156" s="159">
        <v>15</v>
      </c>
      <c r="I156" s="160">
        <v>60</v>
      </c>
      <c r="J156" s="94">
        <v>40</v>
      </c>
      <c r="K156" s="101">
        <f t="shared" si="6"/>
        <v>1.2</v>
      </c>
      <c r="L156" s="101">
        <f t="shared" si="7"/>
        <v>1.2</v>
      </c>
      <c r="M156" s="58">
        <f t="shared" si="8"/>
        <v>72</v>
      </c>
      <c r="N156" s="325"/>
      <c r="O156" s="325"/>
      <c r="P156" s="316"/>
      <c r="Q156" s="325"/>
      <c r="R156" s="316"/>
      <c r="S156" s="316"/>
      <c r="T156" s="316"/>
      <c r="U156" s="316"/>
      <c r="V156" s="316"/>
      <c r="W156" s="316"/>
      <c r="X156" s="316"/>
      <c r="Y156" s="316"/>
      <c r="Z156" s="316"/>
      <c r="AA156" s="316"/>
      <c r="AB156" s="308"/>
      <c r="AC156" s="369"/>
      <c r="AD156" s="97"/>
    </row>
    <row r="157" spans="1:30" ht="18" customHeight="1">
      <c r="A157" s="104"/>
      <c r="B157" s="102"/>
      <c r="C157" s="103"/>
      <c r="D157" s="54"/>
      <c r="E157" s="55" t="s">
        <v>164</v>
      </c>
      <c r="F157" s="56" t="s">
        <v>384</v>
      </c>
      <c r="G157" s="79">
        <v>2</v>
      </c>
      <c r="H157" s="156">
        <v>30</v>
      </c>
      <c r="I157" s="156">
        <v>60</v>
      </c>
      <c r="J157" s="94">
        <v>40</v>
      </c>
      <c r="K157" s="101">
        <f t="shared" si="6"/>
        <v>1.2</v>
      </c>
      <c r="L157" s="101">
        <f t="shared" si="7"/>
        <v>1.2</v>
      </c>
      <c r="M157" s="58">
        <f t="shared" si="8"/>
        <v>90</v>
      </c>
      <c r="N157" s="325"/>
      <c r="O157" s="325"/>
      <c r="P157" s="288"/>
      <c r="Q157" s="325"/>
      <c r="R157" s="288"/>
      <c r="S157" s="288"/>
      <c r="T157" s="288"/>
      <c r="U157" s="288"/>
      <c r="V157" s="288"/>
      <c r="W157" s="288"/>
      <c r="X157" s="288"/>
      <c r="Y157" s="288"/>
      <c r="Z157" s="288"/>
      <c r="AA157" s="288"/>
      <c r="AB157" s="308"/>
      <c r="AC157" s="368"/>
      <c r="AD157" s="97"/>
    </row>
    <row r="158" spans="1:30" ht="18" hidden="1" customHeight="1">
      <c r="A158" s="135"/>
      <c r="B158" s="102"/>
      <c r="C158" s="103"/>
      <c r="D158" s="54"/>
      <c r="E158" s="55"/>
      <c r="F158" s="56"/>
      <c r="G158" s="79"/>
      <c r="H158" s="156"/>
      <c r="I158" s="156"/>
      <c r="J158" s="94"/>
      <c r="K158" s="101">
        <f t="shared" si="6"/>
        <v>0</v>
      </c>
      <c r="L158" s="101">
        <f t="shared" si="7"/>
        <v>0</v>
      </c>
      <c r="M158" s="58">
        <f t="shared" si="8"/>
        <v>0</v>
      </c>
      <c r="N158" s="325"/>
      <c r="O158" s="325"/>
      <c r="P158" s="316"/>
      <c r="Q158" s="325"/>
      <c r="R158" s="316"/>
      <c r="S158" s="316"/>
      <c r="T158" s="316"/>
      <c r="U158" s="316"/>
      <c r="V158" s="316"/>
      <c r="W158" s="316"/>
      <c r="X158" s="316"/>
      <c r="Y158" s="316"/>
      <c r="Z158" s="316"/>
      <c r="AA158" s="316"/>
      <c r="AB158" s="308"/>
      <c r="AC158" s="369"/>
      <c r="AD158" s="97"/>
    </row>
    <row r="159" spans="1:30" ht="18" hidden="1" customHeight="1">
      <c r="A159" s="135"/>
      <c r="B159" s="102"/>
      <c r="C159" s="103"/>
      <c r="D159" s="54"/>
      <c r="E159" s="55"/>
      <c r="F159" s="56"/>
      <c r="G159" s="79"/>
      <c r="H159" s="159"/>
      <c r="I159" s="160"/>
      <c r="J159" s="94"/>
      <c r="K159" s="101">
        <f t="shared" si="6"/>
        <v>0</v>
      </c>
      <c r="L159" s="101">
        <f t="shared" si="7"/>
        <v>0</v>
      </c>
      <c r="M159" s="58">
        <f t="shared" si="8"/>
        <v>0</v>
      </c>
      <c r="N159" s="325"/>
      <c r="O159" s="325"/>
      <c r="P159" s="316"/>
      <c r="Q159" s="325"/>
      <c r="R159" s="316"/>
      <c r="S159" s="316"/>
      <c r="T159" s="316"/>
      <c r="U159" s="316"/>
      <c r="V159" s="316"/>
      <c r="W159" s="316"/>
      <c r="X159" s="316"/>
      <c r="Y159" s="316"/>
      <c r="Z159" s="316"/>
      <c r="AA159" s="316"/>
      <c r="AB159" s="308"/>
      <c r="AC159" s="369"/>
      <c r="AD159" s="97"/>
    </row>
    <row r="160" spans="1:30" ht="18" hidden="1" customHeight="1">
      <c r="A160" s="135"/>
      <c r="B160" s="102"/>
      <c r="C160" s="103"/>
      <c r="D160" s="54"/>
      <c r="E160" s="55"/>
      <c r="F160" s="56"/>
      <c r="G160" s="79"/>
      <c r="H160" s="159"/>
      <c r="I160" s="160"/>
      <c r="J160" s="94"/>
      <c r="K160" s="101">
        <f t="shared" si="6"/>
        <v>0</v>
      </c>
      <c r="L160" s="101">
        <f t="shared" si="7"/>
        <v>0</v>
      </c>
      <c r="M160" s="58">
        <f t="shared" si="8"/>
        <v>0</v>
      </c>
      <c r="N160" s="325"/>
      <c r="O160" s="325"/>
      <c r="P160" s="316"/>
      <c r="Q160" s="325"/>
      <c r="R160" s="316"/>
      <c r="S160" s="316"/>
      <c r="T160" s="316"/>
      <c r="U160" s="316"/>
      <c r="V160" s="316"/>
      <c r="W160" s="316"/>
      <c r="X160" s="316"/>
      <c r="Y160" s="316"/>
      <c r="Z160" s="316"/>
      <c r="AA160" s="316"/>
      <c r="AB160" s="308"/>
      <c r="AC160" s="369"/>
      <c r="AD160" s="97"/>
    </row>
    <row r="161" spans="1:30" ht="18" hidden="1" customHeight="1">
      <c r="A161" s="135"/>
      <c r="B161" s="102"/>
      <c r="C161" s="103"/>
      <c r="D161" s="54"/>
      <c r="E161" s="55"/>
      <c r="F161" s="56"/>
      <c r="G161" s="79"/>
      <c r="H161" s="159"/>
      <c r="I161" s="160"/>
      <c r="J161" s="94"/>
      <c r="K161" s="101">
        <f t="shared" si="6"/>
        <v>0</v>
      </c>
      <c r="L161" s="101">
        <f t="shared" si="7"/>
        <v>0</v>
      </c>
      <c r="M161" s="58">
        <f t="shared" si="8"/>
        <v>0</v>
      </c>
      <c r="N161" s="325"/>
      <c r="O161" s="325"/>
      <c r="P161" s="316"/>
      <c r="Q161" s="325"/>
      <c r="R161" s="316"/>
      <c r="S161" s="316"/>
      <c r="T161" s="316"/>
      <c r="U161" s="316"/>
      <c r="V161" s="316"/>
      <c r="W161" s="316"/>
      <c r="X161" s="316"/>
      <c r="Y161" s="316"/>
      <c r="Z161" s="316"/>
      <c r="AA161" s="316"/>
      <c r="AB161" s="308"/>
      <c r="AC161" s="369"/>
      <c r="AD161" s="97"/>
    </row>
    <row r="162" spans="1:30" ht="18" hidden="1" customHeight="1">
      <c r="A162" s="135"/>
      <c r="B162" s="102"/>
      <c r="C162" s="103"/>
      <c r="D162" s="54"/>
      <c r="E162" s="55"/>
      <c r="F162" s="56"/>
      <c r="G162" s="79"/>
      <c r="H162" s="159"/>
      <c r="I162" s="160"/>
      <c r="J162" s="94"/>
      <c r="K162" s="101">
        <f t="shared" si="6"/>
        <v>0</v>
      </c>
      <c r="L162" s="101">
        <f t="shared" si="7"/>
        <v>0</v>
      </c>
      <c r="M162" s="58">
        <f t="shared" si="8"/>
        <v>0</v>
      </c>
      <c r="N162" s="325"/>
      <c r="O162" s="325"/>
      <c r="P162" s="316"/>
      <c r="Q162" s="325"/>
      <c r="R162" s="316"/>
      <c r="S162" s="316"/>
      <c r="T162" s="316"/>
      <c r="U162" s="316"/>
      <c r="V162" s="316"/>
      <c r="W162" s="316"/>
      <c r="X162" s="316"/>
      <c r="Y162" s="316"/>
      <c r="Z162" s="316"/>
      <c r="AA162" s="316"/>
      <c r="AB162" s="308"/>
      <c r="AC162" s="369"/>
      <c r="AD162" s="97"/>
    </row>
    <row r="163" spans="1:30" ht="18" hidden="1" customHeight="1">
      <c r="A163" s="104"/>
      <c r="B163" s="102"/>
      <c r="C163" s="103"/>
      <c r="D163" s="54"/>
      <c r="E163" s="55"/>
      <c r="F163" s="56"/>
      <c r="G163" s="79"/>
      <c r="H163" s="159"/>
      <c r="I163" s="160"/>
      <c r="J163" s="94"/>
      <c r="K163" s="101">
        <f t="shared" si="6"/>
        <v>0</v>
      </c>
      <c r="L163" s="101">
        <f t="shared" si="7"/>
        <v>0</v>
      </c>
      <c r="M163" s="58">
        <f t="shared" si="8"/>
        <v>0</v>
      </c>
      <c r="N163" s="325"/>
      <c r="O163" s="325"/>
      <c r="P163" s="288"/>
      <c r="Q163" s="325"/>
      <c r="R163" s="288"/>
      <c r="S163" s="288"/>
      <c r="T163" s="288"/>
      <c r="U163" s="288"/>
      <c r="V163" s="288"/>
      <c r="W163" s="288"/>
      <c r="X163" s="288"/>
      <c r="Y163" s="288"/>
      <c r="Z163" s="288"/>
      <c r="AA163" s="288"/>
      <c r="AB163" s="308"/>
      <c r="AC163" s="368"/>
      <c r="AD163" s="97"/>
    </row>
    <row r="164" spans="1:30" ht="18" hidden="1" customHeight="1">
      <c r="A164" s="104"/>
      <c r="B164" s="102"/>
      <c r="C164" s="103"/>
      <c r="D164" s="54"/>
      <c r="E164" s="55"/>
      <c r="F164" s="56"/>
      <c r="G164" s="79"/>
      <c r="H164" s="159"/>
      <c r="I164" s="160"/>
      <c r="J164" s="94"/>
      <c r="K164" s="101">
        <f t="shared" si="6"/>
        <v>0</v>
      </c>
      <c r="L164" s="101">
        <f t="shared" si="7"/>
        <v>0</v>
      </c>
      <c r="M164" s="58">
        <f t="shared" si="8"/>
        <v>0</v>
      </c>
      <c r="N164" s="325"/>
      <c r="O164" s="325"/>
      <c r="P164" s="288"/>
      <c r="Q164" s="325"/>
      <c r="R164" s="288"/>
      <c r="S164" s="288"/>
      <c r="T164" s="288"/>
      <c r="U164" s="288"/>
      <c r="V164" s="288"/>
      <c r="W164" s="288"/>
      <c r="X164" s="288"/>
      <c r="Y164" s="288"/>
      <c r="Z164" s="288"/>
      <c r="AA164" s="288"/>
      <c r="AB164" s="308"/>
      <c r="AC164" s="368"/>
      <c r="AD164" s="97"/>
    </row>
    <row r="165" spans="1:30" ht="18" hidden="1" customHeight="1">
      <c r="A165" s="104"/>
      <c r="B165" s="102"/>
      <c r="C165" s="103"/>
      <c r="D165" s="54"/>
      <c r="E165" s="55"/>
      <c r="F165" s="56"/>
      <c r="G165" s="79"/>
      <c r="H165" s="159"/>
      <c r="I165" s="160"/>
      <c r="J165" s="94"/>
      <c r="K165" s="101">
        <f t="shared" si="6"/>
        <v>0</v>
      </c>
      <c r="L165" s="101">
        <f t="shared" si="7"/>
        <v>0</v>
      </c>
      <c r="M165" s="58">
        <f t="shared" si="8"/>
        <v>0</v>
      </c>
      <c r="N165" s="325"/>
      <c r="O165" s="325"/>
      <c r="P165" s="288"/>
      <c r="Q165" s="325"/>
      <c r="R165" s="288"/>
      <c r="S165" s="288"/>
      <c r="T165" s="288"/>
      <c r="U165" s="288"/>
      <c r="V165" s="288"/>
      <c r="W165" s="288"/>
      <c r="X165" s="288"/>
      <c r="Y165" s="288"/>
      <c r="Z165" s="288"/>
      <c r="AA165" s="288"/>
      <c r="AB165" s="308"/>
      <c r="AC165" s="368"/>
      <c r="AD165" s="97"/>
    </row>
    <row r="166" spans="1:30" ht="18" hidden="1" customHeight="1">
      <c r="A166" s="104"/>
      <c r="B166" s="102"/>
      <c r="C166" s="103"/>
      <c r="D166" s="54"/>
      <c r="E166" s="55"/>
      <c r="F166" s="56"/>
      <c r="G166" s="79"/>
      <c r="H166" s="159"/>
      <c r="I166" s="160"/>
      <c r="J166" s="94"/>
      <c r="K166" s="101">
        <f t="shared" si="6"/>
        <v>0</v>
      </c>
      <c r="L166" s="101">
        <f t="shared" si="7"/>
        <v>0</v>
      </c>
      <c r="M166" s="58">
        <f t="shared" si="8"/>
        <v>0</v>
      </c>
      <c r="N166" s="325"/>
      <c r="O166" s="325"/>
      <c r="P166" s="288"/>
      <c r="Q166" s="325"/>
      <c r="R166" s="288"/>
      <c r="S166" s="288"/>
      <c r="T166" s="288"/>
      <c r="U166" s="288"/>
      <c r="V166" s="288"/>
      <c r="W166" s="288"/>
      <c r="X166" s="288"/>
      <c r="Y166" s="288"/>
      <c r="Z166" s="288"/>
      <c r="AA166" s="288"/>
      <c r="AB166" s="308"/>
      <c r="AC166" s="368"/>
      <c r="AD166" s="97"/>
    </row>
    <row r="167" spans="1:30" ht="18" hidden="1" customHeight="1">
      <c r="A167" s="104"/>
      <c r="B167" s="102"/>
      <c r="C167" s="103"/>
      <c r="D167" s="54"/>
      <c r="E167" s="55"/>
      <c r="F167" s="56"/>
      <c r="G167" s="79"/>
      <c r="H167" s="159"/>
      <c r="I167" s="160"/>
      <c r="J167" s="94"/>
      <c r="K167" s="101">
        <f t="shared" si="6"/>
        <v>0</v>
      </c>
      <c r="L167" s="101">
        <f t="shared" si="7"/>
        <v>0</v>
      </c>
      <c r="M167" s="58">
        <f t="shared" si="8"/>
        <v>0</v>
      </c>
      <c r="N167" s="325"/>
      <c r="O167" s="325"/>
      <c r="P167" s="288"/>
      <c r="Q167" s="325"/>
      <c r="R167" s="288"/>
      <c r="S167" s="288"/>
      <c r="T167" s="288"/>
      <c r="U167" s="288"/>
      <c r="V167" s="288"/>
      <c r="W167" s="288"/>
      <c r="X167" s="288"/>
      <c r="Y167" s="288"/>
      <c r="Z167" s="288"/>
      <c r="AA167" s="288"/>
      <c r="AB167" s="308"/>
      <c r="AC167" s="368"/>
      <c r="AD167" s="97"/>
    </row>
    <row r="168" spans="1:30" ht="18" hidden="1" customHeight="1">
      <c r="A168" s="104"/>
      <c r="B168" s="102"/>
      <c r="C168" s="103"/>
      <c r="D168" s="54"/>
      <c r="E168" s="55"/>
      <c r="F168" s="56"/>
      <c r="G168" s="79"/>
      <c r="H168" s="159"/>
      <c r="I168" s="160"/>
      <c r="J168" s="94"/>
      <c r="K168" s="101">
        <f t="shared" si="6"/>
        <v>0</v>
      </c>
      <c r="L168" s="101">
        <f t="shared" si="7"/>
        <v>0</v>
      </c>
      <c r="M168" s="58">
        <f t="shared" si="8"/>
        <v>0</v>
      </c>
      <c r="N168" s="325"/>
      <c r="O168" s="325"/>
      <c r="P168" s="288"/>
      <c r="Q168" s="325"/>
      <c r="R168" s="288"/>
      <c r="S168" s="288"/>
      <c r="T168" s="288"/>
      <c r="U168" s="288"/>
      <c r="V168" s="288"/>
      <c r="W168" s="288"/>
      <c r="X168" s="288"/>
      <c r="Y168" s="288"/>
      <c r="Z168" s="288"/>
      <c r="AA168" s="288"/>
      <c r="AB168" s="308"/>
      <c r="AC168" s="368"/>
      <c r="AD168" s="97"/>
    </row>
    <row r="169" spans="1:30" ht="18" hidden="1" customHeight="1">
      <c r="A169" s="104"/>
      <c r="B169" s="102"/>
      <c r="C169" s="103"/>
      <c r="D169" s="54"/>
      <c r="E169" s="55"/>
      <c r="F169" s="56"/>
      <c r="G169" s="79"/>
      <c r="H169" s="159"/>
      <c r="I169" s="160"/>
      <c r="J169" s="94"/>
      <c r="K169" s="101">
        <f t="shared" si="6"/>
        <v>0</v>
      </c>
      <c r="L169" s="101">
        <f t="shared" si="7"/>
        <v>0</v>
      </c>
      <c r="M169" s="58">
        <f t="shared" si="8"/>
        <v>0</v>
      </c>
      <c r="N169" s="325"/>
      <c r="O169" s="325"/>
      <c r="P169" s="288"/>
      <c r="Q169" s="325"/>
      <c r="R169" s="288"/>
      <c r="S169" s="288"/>
      <c r="T169" s="288"/>
      <c r="U169" s="288"/>
      <c r="V169" s="288"/>
      <c r="W169" s="288"/>
      <c r="X169" s="288"/>
      <c r="Y169" s="288"/>
      <c r="Z169" s="288"/>
      <c r="AA169" s="288"/>
      <c r="AB169" s="308"/>
      <c r="AC169" s="368"/>
      <c r="AD169" s="97"/>
    </row>
    <row r="170" spans="1:30" ht="18" hidden="1" customHeight="1">
      <c r="A170" s="104"/>
      <c r="B170" s="102"/>
      <c r="C170" s="103"/>
      <c r="D170" s="54"/>
      <c r="E170" s="55"/>
      <c r="F170" s="56"/>
      <c r="G170" s="79"/>
      <c r="H170" s="159"/>
      <c r="I170" s="160"/>
      <c r="J170" s="94"/>
      <c r="K170" s="101">
        <f t="shared" si="6"/>
        <v>0</v>
      </c>
      <c r="L170" s="101">
        <f t="shared" si="7"/>
        <v>0</v>
      </c>
      <c r="M170" s="58">
        <f t="shared" si="8"/>
        <v>0</v>
      </c>
      <c r="N170" s="325"/>
      <c r="O170" s="325"/>
      <c r="P170" s="288"/>
      <c r="Q170" s="325"/>
      <c r="R170" s="288"/>
      <c r="S170" s="288"/>
      <c r="T170" s="288"/>
      <c r="U170" s="288"/>
      <c r="V170" s="288"/>
      <c r="W170" s="288"/>
      <c r="X170" s="288"/>
      <c r="Y170" s="288"/>
      <c r="Z170" s="288"/>
      <c r="AA170" s="288"/>
      <c r="AB170" s="308"/>
      <c r="AC170" s="368"/>
      <c r="AD170" s="97"/>
    </row>
    <row r="171" spans="1:30" ht="18" hidden="1" customHeight="1">
      <c r="A171" s="104"/>
      <c r="B171" s="102"/>
      <c r="C171" s="103"/>
      <c r="D171" s="54"/>
      <c r="E171" s="55"/>
      <c r="F171" s="56"/>
      <c r="G171" s="79"/>
      <c r="H171" s="159"/>
      <c r="I171" s="160"/>
      <c r="J171" s="94"/>
      <c r="K171" s="101">
        <f t="shared" si="6"/>
        <v>0</v>
      </c>
      <c r="L171" s="101">
        <f t="shared" si="7"/>
        <v>0</v>
      </c>
      <c r="M171" s="58">
        <f t="shared" si="8"/>
        <v>0</v>
      </c>
      <c r="N171" s="325"/>
      <c r="O171" s="325"/>
      <c r="P171" s="288"/>
      <c r="Q171" s="325"/>
      <c r="R171" s="288"/>
      <c r="S171" s="288"/>
      <c r="T171" s="288"/>
      <c r="U171" s="288"/>
      <c r="V171" s="288"/>
      <c r="W171" s="288"/>
      <c r="X171" s="288"/>
      <c r="Y171" s="288"/>
      <c r="Z171" s="288"/>
      <c r="AA171" s="288"/>
      <c r="AB171" s="308"/>
      <c r="AC171" s="368"/>
      <c r="AD171" s="97"/>
    </row>
    <row r="172" spans="1:30" ht="18" hidden="1" customHeight="1">
      <c r="A172" s="79"/>
      <c r="B172" s="80"/>
      <c r="C172" s="81"/>
      <c r="D172" s="140"/>
      <c r="E172" s="141"/>
      <c r="F172" s="142"/>
      <c r="G172" s="161"/>
      <c r="H172" s="162"/>
      <c r="I172" s="163"/>
      <c r="J172" s="94"/>
      <c r="K172" s="101">
        <f t="shared" si="6"/>
        <v>0</v>
      </c>
      <c r="L172" s="101">
        <f t="shared" si="7"/>
        <v>0</v>
      </c>
      <c r="M172" s="58">
        <f t="shared" si="8"/>
        <v>0</v>
      </c>
      <c r="N172" s="325"/>
      <c r="O172" s="325"/>
      <c r="P172" s="289"/>
      <c r="Q172" s="325"/>
      <c r="R172" s="288"/>
      <c r="S172" s="288"/>
      <c r="T172" s="288"/>
      <c r="U172" s="288"/>
      <c r="V172" s="288"/>
      <c r="W172" s="288"/>
      <c r="X172" s="288"/>
      <c r="Y172" s="288"/>
      <c r="Z172" s="288"/>
      <c r="AA172" s="288"/>
      <c r="AB172" s="304"/>
      <c r="AC172" s="368"/>
      <c r="AD172" s="97"/>
    </row>
    <row r="173" spans="1:30" ht="18" customHeight="1">
      <c r="A173" s="118">
        <v>9</v>
      </c>
      <c r="B173" s="197" t="s">
        <v>271</v>
      </c>
      <c r="C173" s="115" t="s">
        <v>272</v>
      </c>
      <c r="D173" s="140" t="s">
        <v>273</v>
      </c>
      <c r="E173" s="141" t="s">
        <v>274</v>
      </c>
      <c r="F173" s="142" t="s">
        <v>275</v>
      </c>
      <c r="G173" s="200">
        <v>1</v>
      </c>
      <c r="H173" s="162">
        <v>15</v>
      </c>
      <c r="I173" s="163">
        <v>60</v>
      </c>
      <c r="J173" s="94">
        <v>45</v>
      </c>
      <c r="K173" s="101">
        <f t="shared" si="6"/>
        <v>1.2</v>
      </c>
      <c r="L173" s="101">
        <f t="shared" si="7"/>
        <v>1.2</v>
      </c>
      <c r="M173" s="58">
        <f t="shared" si="8"/>
        <v>72</v>
      </c>
      <c r="N173" s="324">
        <v>67.5</v>
      </c>
      <c r="O173" s="324">
        <v>0</v>
      </c>
      <c r="P173" s="320">
        <f>SUM(M173:M191)+N173+O173</f>
        <v>715.7</v>
      </c>
      <c r="Q173" s="324">
        <v>0</v>
      </c>
      <c r="R173" s="320">
        <v>44</v>
      </c>
      <c r="S173" s="315">
        <v>450</v>
      </c>
      <c r="T173" s="317">
        <v>450</v>
      </c>
      <c r="U173" s="315">
        <v>112</v>
      </c>
      <c r="V173" s="347">
        <v>112</v>
      </c>
      <c r="W173" s="315">
        <v>56</v>
      </c>
      <c r="X173" s="317">
        <v>56</v>
      </c>
      <c r="Y173" s="345">
        <f t="shared" ref="Y173" si="9">ROUND((P173-T173),1)</f>
        <v>265.7</v>
      </c>
      <c r="Z173" s="372">
        <f>IF(OR(SUM(V173:V190)="",SUM(Q173:Q190)=""),0,IF(OR(SUM(U173:U190)=320,SUM(V173:V190)&gt;0),ROUND((SUM(Q173:Q190)-SUM(V173:V190)),1),0))</f>
        <v>-112</v>
      </c>
      <c r="AA173" s="372">
        <f>IF(OR(SUM(X173:X190)="",SUM(R173:R190)=""),0,IF(OR(SUM(W173:W190)=160,SUM(X173:X190)&gt;0),ROUND((SUM(R173:R190)-SUM(X173:X190)),1),0))</f>
        <v>-12</v>
      </c>
      <c r="AB173" s="326"/>
      <c r="AC173" s="367">
        <f>SUM(Y173:AA190)</f>
        <v>141.69999999999999</v>
      </c>
      <c r="AD173" s="97"/>
    </row>
    <row r="174" spans="1:30" ht="18" customHeight="1">
      <c r="A174" s="135"/>
      <c r="B174" s="123"/>
      <c r="C174" s="124"/>
      <c r="D174" s="140" t="s">
        <v>276</v>
      </c>
      <c r="E174" s="141" t="s">
        <v>277</v>
      </c>
      <c r="F174" s="142" t="s">
        <v>149</v>
      </c>
      <c r="G174" s="200">
        <v>1</v>
      </c>
      <c r="H174" s="162">
        <v>15</v>
      </c>
      <c r="I174" s="163">
        <v>60</v>
      </c>
      <c r="J174" s="94">
        <v>58</v>
      </c>
      <c r="K174" s="101">
        <f t="shared" si="6"/>
        <v>1.2</v>
      </c>
      <c r="L174" s="101">
        <f t="shared" si="7"/>
        <v>1.2</v>
      </c>
      <c r="M174" s="58">
        <f t="shared" si="8"/>
        <v>72</v>
      </c>
      <c r="N174" s="325"/>
      <c r="O174" s="325"/>
      <c r="P174" s="288"/>
      <c r="Q174" s="325"/>
      <c r="R174" s="288"/>
      <c r="S174" s="288"/>
      <c r="T174" s="288"/>
      <c r="U174" s="288"/>
      <c r="V174" s="288"/>
      <c r="W174" s="288"/>
      <c r="X174" s="288"/>
      <c r="Y174" s="308"/>
      <c r="Z174" s="308"/>
      <c r="AA174" s="308"/>
      <c r="AB174" s="308"/>
      <c r="AC174" s="308"/>
      <c r="AD174" s="97"/>
    </row>
    <row r="175" spans="1:30" ht="18" customHeight="1">
      <c r="A175" s="135"/>
      <c r="B175" s="123"/>
      <c r="C175" s="124"/>
      <c r="D175" s="140" t="s">
        <v>278</v>
      </c>
      <c r="E175" s="141" t="s">
        <v>277</v>
      </c>
      <c r="F175" s="142" t="s">
        <v>235</v>
      </c>
      <c r="G175" s="200">
        <v>1</v>
      </c>
      <c r="H175" s="162">
        <v>15</v>
      </c>
      <c r="I175" s="163">
        <v>60</v>
      </c>
      <c r="J175" s="94">
        <v>54</v>
      </c>
      <c r="K175" s="101">
        <f t="shared" si="6"/>
        <v>1.2</v>
      </c>
      <c r="L175" s="101">
        <f t="shared" si="7"/>
        <v>1.2</v>
      </c>
      <c r="M175" s="58">
        <f t="shared" si="8"/>
        <v>72</v>
      </c>
      <c r="N175" s="325"/>
      <c r="O175" s="325"/>
      <c r="P175" s="288"/>
      <c r="Q175" s="325"/>
      <c r="R175" s="288"/>
      <c r="S175" s="288"/>
      <c r="T175" s="288"/>
      <c r="U175" s="288"/>
      <c r="V175" s="288"/>
      <c r="W175" s="288"/>
      <c r="X175" s="288"/>
      <c r="Y175" s="308"/>
      <c r="Z175" s="308"/>
      <c r="AA175" s="308"/>
      <c r="AB175" s="308"/>
      <c r="AC175" s="308"/>
      <c r="AD175" s="97"/>
    </row>
    <row r="176" spans="1:30" ht="18" customHeight="1">
      <c r="A176" s="135"/>
      <c r="B176" s="123"/>
      <c r="C176" s="124"/>
      <c r="D176" s="140" t="s">
        <v>279</v>
      </c>
      <c r="E176" s="141" t="s">
        <v>221</v>
      </c>
      <c r="F176" s="142" t="s">
        <v>209</v>
      </c>
      <c r="G176" s="200"/>
      <c r="H176" s="162"/>
      <c r="I176" s="163"/>
      <c r="J176" s="94"/>
      <c r="K176" s="101">
        <f t="shared" si="6"/>
        <v>0</v>
      </c>
      <c r="L176" s="101">
        <f t="shared" si="7"/>
        <v>0</v>
      </c>
      <c r="M176" s="58">
        <f t="shared" si="8"/>
        <v>0</v>
      </c>
      <c r="N176" s="325"/>
      <c r="O176" s="325"/>
      <c r="P176" s="288"/>
      <c r="Q176" s="325"/>
      <c r="R176" s="288"/>
      <c r="S176" s="288"/>
      <c r="T176" s="288"/>
      <c r="U176" s="288"/>
      <c r="V176" s="288"/>
      <c r="W176" s="288"/>
      <c r="X176" s="288"/>
      <c r="Y176" s="308"/>
      <c r="Z176" s="308"/>
      <c r="AA176" s="308"/>
      <c r="AB176" s="308"/>
      <c r="AC176" s="308"/>
      <c r="AD176" s="97"/>
    </row>
    <row r="177" spans="1:30" ht="18" customHeight="1">
      <c r="A177" s="135"/>
      <c r="B177" s="123"/>
      <c r="C177" s="124"/>
      <c r="D177" s="140"/>
      <c r="E177" s="141" t="s">
        <v>357</v>
      </c>
      <c r="F177" s="142" t="s">
        <v>175</v>
      </c>
      <c r="G177" s="200">
        <v>2</v>
      </c>
      <c r="H177" s="162">
        <v>15</v>
      </c>
      <c r="I177" s="163"/>
      <c r="J177" s="94">
        <v>60</v>
      </c>
      <c r="K177" s="101">
        <f t="shared" si="6"/>
        <v>1.2</v>
      </c>
      <c r="L177" s="101">
        <f t="shared" si="7"/>
        <v>0</v>
      </c>
      <c r="M177" s="58">
        <f t="shared" si="8"/>
        <v>18</v>
      </c>
      <c r="N177" s="325"/>
      <c r="O177" s="325"/>
      <c r="P177" s="288"/>
      <c r="Q177" s="325"/>
      <c r="R177" s="288"/>
      <c r="S177" s="288"/>
      <c r="T177" s="288"/>
      <c r="U177" s="288"/>
      <c r="V177" s="288"/>
      <c r="W177" s="288"/>
      <c r="X177" s="288"/>
      <c r="Y177" s="308"/>
      <c r="Z177" s="308"/>
      <c r="AA177" s="308"/>
      <c r="AB177" s="308"/>
      <c r="AC177" s="308"/>
      <c r="AD177" s="97"/>
    </row>
    <row r="178" spans="1:30" s="220" customFormat="1" ht="18" customHeight="1">
      <c r="A178" s="135"/>
      <c r="B178" s="123"/>
      <c r="C178" s="124"/>
      <c r="D178" s="140"/>
      <c r="E178" s="141" t="s">
        <v>364</v>
      </c>
      <c r="F178" s="142" t="s">
        <v>175</v>
      </c>
      <c r="G178" s="200">
        <v>2</v>
      </c>
      <c r="H178" s="162"/>
      <c r="I178" s="163">
        <v>60</v>
      </c>
      <c r="J178" s="94">
        <v>30</v>
      </c>
      <c r="K178" s="101">
        <f t="shared" si="6"/>
        <v>0</v>
      </c>
      <c r="L178" s="101">
        <f t="shared" si="7"/>
        <v>1.1000000000000001</v>
      </c>
      <c r="M178" s="58">
        <f t="shared" si="8"/>
        <v>49.5</v>
      </c>
      <c r="N178" s="325"/>
      <c r="O178" s="325"/>
      <c r="P178" s="316"/>
      <c r="Q178" s="325"/>
      <c r="R178" s="316"/>
      <c r="S178" s="316"/>
      <c r="T178" s="316"/>
      <c r="U178" s="316"/>
      <c r="V178" s="316"/>
      <c r="W178" s="316"/>
      <c r="X178" s="316"/>
      <c r="Y178" s="308"/>
      <c r="Z178" s="308"/>
      <c r="AA178" s="308"/>
      <c r="AB178" s="308"/>
      <c r="AC178" s="308"/>
      <c r="AD178" s="97"/>
    </row>
    <row r="179" spans="1:30" s="220" customFormat="1" ht="18" customHeight="1">
      <c r="A179" s="135"/>
      <c r="B179" s="123"/>
      <c r="C179" s="124"/>
      <c r="D179" s="140"/>
      <c r="E179" s="141" t="s">
        <v>365</v>
      </c>
      <c r="F179" s="142" t="s">
        <v>175</v>
      </c>
      <c r="G179" s="200">
        <v>2</v>
      </c>
      <c r="H179" s="162"/>
      <c r="I179" s="163">
        <v>60</v>
      </c>
      <c r="J179" s="94">
        <v>30</v>
      </c>
      <c r="K179" s="101">
        <f t="shared" si="6"/>
        <v>0</v>
      </c>
      <c r="L179" s="101">
        <f t="shared" si="7"/>
        <v>1.1000000000000001</v>
      </c>
      <c r="M179" s="58">
        <f t="shared" si="8"/>
        <v>49.5</v>
      </c>
      <c r="N179" s="325"/>
      <c r="O179" s="325"/>
      <c r="P179" s="316"/>
      <c r="Q179" s="325"/>
      <c r="R179" s="316"/>
      <c r="S179" s="316"/>
      <c r="T179" s="316"/>
      <c r="U179" s="316"/>
      <c r="V179" s="316"/>
      <c r="W179" s="316"/>
      <c r="X179" s="316"/>
      <c r="Y179" s="308"/>
      <c r="Z179" s="308"/>
      <c r="AA179" s="308"/>
      <c r="AB179" s="308"/>
      <c r="AC179" s="308"/>
      <c r="AD179" s="97"/>
    </row>
    <row r="180" spans="1:30" ht="18" customHeight="1">
      <c r="A180" s="135"/>
      <c r="B180" s="123"/>
      <c r="C180" s="124"/>
      <c r="D180" s="140"/>
      <c r="E180" s="141" t="s">
        <v>358</v>
      </c>
      <c r="F180" s="142" t="s">
        <v>175</v>
      </c>
      <c r="G180" s="200">
        <v>2</v>
      </c>
      <c r="H180" s="162">
        <v>15</v>
      </c>
      <c r="I180" s="163"/>
      <c r="J180" s="94">
        <v>60</v>
      </c>
      <c r="K180" s="101">
        <f t="shared" si="6"/>
        <v>1.2</v>
      </c>
      <c r="L180" s="101">
        <f t="shared" si="7"/>
        <v>0</v>
      </c>
      <c r="M180" s="58">
        <f t="shared" si="8"/>
        <v>18</v>
      </c>
      <c r="N180" s="325"/>
      <c r="O180" s="325"/>
      <c r="P180" s="288"/>
      <c r="Q180" s="325"/>
      <c r="R180" s="288"/>
      <c r="S180" s="288"/>
      <c r="T180" s="288"/>
      <c r="U180" s="288"/>
      <c r="V180" s="288"/>
      <c r="W180" s="288"/>
      <c r="X180" s="288"/>
      <c r="Y180" s="308"/>
      <c r="Z180" s="308"/>
      <c r="AA180" s="308"/>
      <c r="AB180" s="308"/>
      <c r="AC180" s="308"/>
      <c r="AD180" s="97"/>
    </row>
    <row r="181" spans="1:30" s="220" customFormat="1" ht="18" customHeight="1">
      <c r="A181" s="135"/>
      <c r="B181" s="123"/>
      <c r="C181" s="124"/>
      <c r="D181" s="140"/>
      <c r="E181" s="141" t="s">
        <v>366</v>
      </c>
      <c r="F181" s="142" t="s">
        <v>175</v>
      </c>
      <c r="G181" s="200">
        <v>2</v>
      </c>
      <c r="H181" s="162"/>
      <c r="I181" s="163">
        <v>30</v>
      </c>
      <c r="J181" s="94">
        <v>30</v>
      </c>
      <c r="K181" s="101">
        <f t="shared" si="6"/>
        <v>0</v>
      </c>
      <c r="L181" s="101">
        <f t="shared" si="7"/>
        <v>1.1000000000000001</v>
      </c>
      <c r="M181" s="58">
        <f t="shared" si="8"/>
        <v>24.8</v>
      </c>
      <c r="N181" s="325"/>
      <c r="O181" s="325"/>
      <c r="P181" s="316"/>
      <c r="Q181" s="325"/>
      <c r="R181" s="316"/>
      <c r="S181" s="316"/>
      <c r="T181" s="316"/>
      <c r="U181" s="316"/>
      <c r="V181" s="316"/>
      <c r="W181" s="316"/>
      <c r="X181" s="316"/>
      <c r="Y181" s="308"/>
      <c r="Z181" s="308"/>
      <c r="AA181" s="308"/>
      <c r="AB181" s="308"/>
      <c r="AC181" s="308"/>
      <c r="AD181" s="97"/>
    </row>
    <row r="182" spans="1:30" s="220" customFormat="1" ht="18" customHeight="1">
      <c r="A182" s="135"/>
      <c r="B182" s="123"/>
      <c r="C182" s="124"/>
      <c r="D182" s="140"/>
      <c r="E182" s="141" t="s">
        <v>367</v>
      </c>
      <c r="F182" s="142" t="s">
        <v>175</v>
      </c>
      <c r="G182" s="200">
        <v>2</v>
      </c>
      <c r="H182" s="162"/>
      <c r="I182" s="163">
        <v>30</v>
      </c>
      <c r="J182" s="94">
        <v>30</v>
      </c>
      <c r="K182" s="101">
        <f t="shared" si="6"/>
        <v>0</v>
      </c>
      <c r="L182" s="101">
        <f t="shared" si="7"/>
        <v>1.1000000000000001</v>
      </c>
      <c r="M182" s="58">
        <f t="shared" si="8"/>
        <v>24.8</v>
      </c>
      <c r="N182" s="325"/>
      <c r="O182" s="325"/>
      <c r="P182" s="316"/>
      <c r="Q182" s="325"/>
      <c r="R182" s="316"/>
      <c r="S182" s="316"/>
      <c r="T182" s="316"/>
      <c r="U182" s="316"/>
      <c r="V182" s="316"/>
      <c r="W182" s="316"/>
      <c r="X182" s="316"/>
      <c r="Y182" s="308"/>
      <c r="Z182" s="308"/>
      <c r="AA182" s="308"/>
      <c r="AB182" s="308"/>
      <c r="AC182" s="308"/>
      <c r="AD182" s="97"/>
    </row>
    <row r="183" spans="1:30" ht="18" customHeight="1">
      <c r="A183" s="135"/>
      <c r="B183" s="123"/>
      <c r="C183" s="124"/>
      <c r="D183" s="140"/>
      <c r="E183" s="141" t="s">
        <v>359</v>
      </c>
      <c r="F183" s="142" t="s">
        <v>175</v>
      </c>
      <c r="G183" s="200">
        <v>2</v>
      </c>
      <c r="H183" s="162">
        <v>15</v>
      </c>
      <c r="I183" s="163"/>
      <c r="J183" s="94">
        <v>60</v>
      </c>
      <c r="K183" s="101">
        <f t="shared" si="6"/>
        <v>1.2</v>
      </c>
      <c r="L183" s="101">
        <f t="shared" si="7"/>
        <v>0</v>
      </c>
      <c r="M183" s="58">
        <f t="shared" si="8"/>
        <v>18</v>
      </c>
      <c r="N183" s="325"/>
      <c r="O183" s="325"/>
      <c r="P183" s="288"/>
      <c r="Q183" s="325"/>
      <c r="R183" s="288"/>
      <c r="S183" s="288"/>
      <c r="T183" s="288"/>
      <c r="U183" s="288"/>
      <c r="V183" s="288"/>
      <c r="W183" s="288"/>
      <c r="X183" s="288"/>
      <c r="Y183" s="308"/>
      <c r="Z183" s="308"/>
      <c r="AA183" s="308"/>
      <c r="AB183" s="308"/>
      <c r="AC183" s="308"/>
      <c r="AD183" s="97"/>
    </row>
    <row r="184" spans="1:30" ht="18" customHeight="1">
      <c r="A184" s="135"/>
      <c r="B184" s="123"/>
      <c r="C184" s="124"/>
      <c r="D184" s="140"/>
      <c r="E184" s="141" t="s">
        <v>362</v>
      </c>
      <c r="F184" s="142" t="s">
        <v>175</v>
      </c>
      <c r="G184" s="200">
        <v>2</v>
      </c>
      <c r="H184" s="162"/>
      <c r="I184" s="163">
        <v>30</v>
      </c>
      <c r="J184" s="94">
        <v>30</v>
      </c>
      <c r="K184" s="101">
        <f t="shared" si="6"/>
        <v>0</v>
      </c>
      <c r="L184" s="101">
        <f t="shared" si="7"/>
        <v>1.1000000000000001</v>
      </c>
      <c r="M184" s="58">
        <f t="shared" si="8"/>
        <v>24.8</v>
      </c>
      <c r="N184" s="325"/>
      <c r="O184" s="325"/>
      <c r="P184" s="316"/>
      <c r="Q184" s="325"/>
      <c r="R184" s="316"/>
      <c r="S184" s="316"/>
      <c r="T184" s="316"/>
      <c r="U184" s="316"/>
      <c r="V184" s="316"/>
      <c r="W184" s="316"/>
      <c r="X184" s="316"/>
      <c r="Y184" s="308"/>
      <c r="Z184" s="308"/>
      <c r="AA184" s="308"/>
      <c r="AB184" s="308"/>
      <c r="AC184" s="308"/>
      <c r="AD184" s="97"/>
    </row>
    <row r="185" spans="1:30" ht="18" customHeight="1">
      <c r="A185" s="135"/>
      <c r="B185" s="123"/>
      <c r="C185" s="124"/>
      <c r="D185" s="140"/>
      <c r="E185" s="141" t="s">
        <v>363</v>
      </c>
      <c r="F185" s="142" t="s">
        <v>175</v>
      </c>
      <c r="G185" s="200">
        <v>2</v>
      </c>
      <c r="H185" s="162"/>
      <c r="I185" s="163">
        <v>30</v>
      </c>
      <c r="J185" s="94">
        <v>30</v>
      </c>
      <c r="K185" s="101">
        <f t="shared" si="6"/>
        <v>0</v>
      </c>
      <c r="L185" s="101">
        <f t="shared" si="7"/>
        <v>1.1000000000000001</v>
      </c>
      <c r="M185" s="58">
        <f t="shared" si="8"/>
        <v>24.8</v>
      </c>
      <c r="N185" s="325"/>
      <c r="O185" s="325"/>
      <c r="P185" s="316"/>
      <c r="Q185" s="325"/>
      <c r="R185" s="316"/>
      <c r="S185" s="316"/>
      <c r="T185" s="316"/>
      <c r="U185" s="316"/>
      <c r="V185" s="316"/>
      <c r="W185" s="316"/>
      <c r="X185" s="316"/>
      <c r="Y185" s="308"/>
      <c r="Z185" s="308"/>
      <c r="AA185" s="308"/>
      <c r="AB185" s="308"/>
      <c r="AC185" s="308"/>
      <c r="AD185" s="97"/>
    </row>
    <row r="186" spans="1:30" ht="18" customHeight="1">
      <c r="A186" s="135"/>
      <c r="B186" s="123"/>
      <c r="C186" s="124"/>
      <c r="D186" s="140"/>
      <c r="E186" s="141" t="s">
        <v>376</v>
      </c>
      <c r="F186" s="142" t="s">
        <v>297</v>
      </c>
      <c r="G186" s="200">
        <v>2</v>
      </c>
      <c r="H186" s="162">
        <v>30</v>
      </c>
      <c r="I186" s="163">
        <v>60</v>
      </c>
      <c r="J186" s="94">
        <v>40</v>
      </c>
      <c r="K186" s="101">
        <f t="shared" si="6"/>
        <v>1.2</v>
      </c>
      <c r="L186" s="101">
        <f t="shared" si="7"/>
        <v>1.2</v>
      </c>
      <c r="M186" s="58">
        <f t="shared" si="8"/>
        <v>90</v>
      </c>
      <c r="N186" s="325"/>
      <c r="O186" s="325"/>
      <c r="P186" s="316"/>
      <c r="Q186" s="325"/>
      <c r="R186" s="316"/>
      <c r="S186" s="316"/>
      <c r="T186" s="316"/>
      <c r="U186" s="316"/>
      <c r="V186" s="316"/>
      <c r="W186" s="316"/>
      <c r="X186" s="316"/>
      <c r="Y186" s="308"/>
      <c r="Z186" s="308"/>
      <c r="AA186" s="308"/>
      <c r="AB186" s="308"/>
      <c r="AC186" s="308"/>
      <c r="AD186" s="97"/>
    </row>
    <row r="187" spans="1:30" ht="18" customHeight="1">
      <c r="A187" s="135"/>
      <c r="B187" s="123"/>
      <c r="C187" s="124"/>
      <c r="D187" s="140"/>
      <c r="E187" s="141" t="s">
        <v>376</v>
      </c>
      <c r="F187" s="142" t="s">
        <v>275</v>
      </c>
      <c r="G187" s="200">
        <v>2</v>
      </c>
      <c r="H187" s="162">
        <v>30</v>
      </c>
      <c r="I187" s="163">
        <v>60</v>
      </c>
      <c r="J187" s="94">
        <v>40</v>
      </c>
      <c r="K187" s="101">
        <f t="shared" si="6"/>
        <v>1.2</v>
      </c>
      <c r="L187" s="101">
        <f t="shared" si="7"/>
        <v>1.2</v>
      </c>
      <c r="M187" s="58">
        <f t="shared" si="8"/>
        <v>90</v>
      </c>
      <c r="N187" s="325"/>
      <c r="O187" s="325"/>
      <c r="P187" s="288"/>
      <c r="Q187" s="325"/>
      <c r="R187" s="288"/>
      <c r="S187" s="288"/>
      <c r="T187" s="288"/>
      <c r="U187" s="288"/>
      <c r="V187" s="288"/>
      <c r="W187" s="288"/>
      <c r="X187" s="288"/>
      <c r="Y187" s="308"/>
      <c r="Z187" s="308"/>
      <c r="AA187" s="308"/>
      <c r="AB187" s="308"/>
      <c r="AC187" s="308"/>
      <c r="AD187" s="97"/>
    </row>
    <row r="188" spans="1:30" ht="18" hidden="1" customHeight="1">
      <c r="A188" s="135"/>
      <c r="B188" s="123"/>
      <c r="C188" s="124"/>
      <c r="D188" s="140"/>
      <c r="E188" s="141"/>
      <c r="F188" s="142"/>
      <c r="G188" s="200"/>
      <c r="H188" s="162"/>
      <c r="I188" s="163"/>
      <c r="J188" s="94"/>
      <c r="K188" s="101">
        <f t="shared" si="6"/>
        <v>0</v>
      </c>
      <c r="L188" s="101">
        <f t="shared" si="7"/>
        <v>0</v>
      </c>
      <c r="M188" s="58">
        <f t="shared" si="8"/>
        <v>0</v>
      </c>
      <c r="N188" s="325"/>
      <c r="O188" s="325"/>
      <c r="P188" s="288"/>
      <c r="Q188" s="325"/>
      <c r="R188" s="288"/>
      <c r="S188" s="288"/>
      <c r="T188" s="288"/>
      <c r="U188" s="288"/>
      <c r="V188" s="288"/>
      <c r="W188" s="288"/>
      <c r="X188" s="288"/>
      <c r="Y188" s="308"/>
      <c r="Z188" s="308"/>
      <c r="AA188" s="308"/>
      <c r="AB188" s="308"/>
      <c r="AC188" s="308"/>
      <c r="AD188" s="97"/>
    </row>
    <row r="189" spans="1:30" ht="18" hidden="1" customHeight="1">
      <c r="A189" s="135"/>
      <c r="B189" s="123"/>
      <c r="C189" s="124"/>
      <c r="D189" s="140"/>
      <c r="E189" s="141"/>
      <c r="F189" s="142"/>
      <c r="G189" s="200"/>
      <c r="H189" s="162"/>
      <c r="I189" s="163"/>
      <c r="J189" s="94"/>
      <c r="K189" s="101">
        <f t="shared" si="6"/>
        <v>0</v>
      </c>
      <c r="L189" s="101">
        <f t="shared" si="7"/>
        <v>0</v>
      </c>
      <c r="M189" s="58">
        <f t="shared" si="8"/>
        <v>0</v>
      </c>
      <c r="N189" s="325"/>
      <c r="O189" s="325"/>
      <c r="P189" s="288"/>
      <c r="Q189" s="325"/>
      <c r="R189" s="288"/>
      <c r="S189" s="288"/>
      <c r="T189" s="288"/>
      <c r="U189" s="288"/>
      <c r="V189" s="288"/>
      <c r="W189" s="288"/>
      <c r="X189" s="288"/>
      <c r="Y189" s="308"/>
      <c r="Z189" s="308"/>
      <c r="AA189" s="308"/>
      <c r="AB189" s="308"/>
      <c r="AC189" s="308"/>
      <c r="AD189" s="97"/>
    </row>
    <row r="190" spans="1:30" ht="18" hidden="1" customHeight="1">
      <c r="A190" s="135"/>
      <c r="B190" s="123"/>
      <c r="C190" s="124"/>
      <c r="D190" s="140"/>
      <c r="E190" s="141"/>
      <c r="F190" s="142"/>
      <c r="G190" s="200"/>
      <c r="H190" s="162"/>
      <c r="I190" s="163"/>
      <c r="J190" s="94"/>
      <c r="K190" s="101">
        <f t="shared" si="6"/>
        <v>0</v>
      </c>
      <c r="L190" s="101">
        <f t="shared" si="7"/>
        <v>0</v>
      </c>
      <c r="M190" s="58">
        <f t="shared" si="8"/>
        <v>0</v>
      </c>
      <c r="N190" s="325"/>
      <c r="O190" s="325"/>
      <c r="P190" s="288"/>
      <c r="Q190" s="325"/>
      <c r="R190" s="288"/>
      <c r="S190" s="288"/>
      <c r="T190" s="288"/>
      <c r="U190" s="288"/>
      <c r="V190" s="288"/>
      <c r="W190" s="288"/>
      <c r="X190" s="288"/>
      <c r="Y190" s="308"/>
      <c r="Z190" s="308"/>
      <c r="AA190" s="308"/>
      <c r="AB190" s="308"/>
      <c r="AC190" s="308"/>
      <c r="AD190" s="97"/>
    </row>
    <row r="191" spans="1:30" ht="18" hidden="1" customHeight="1">
      <c r="A191" s="135"/>
      <c r="B191" s="123"/>
      <c r="C191" s="124"/>
      <c r="D191" s="140"/>
      <c r="E191" s="141"/>
      <c r="F191" s="142"/>
      <c r="G191" s="200"/>
      <c r="H191" s="162"/>
      <c r="I191" s="163"/>
      <c r="J191" s="94"/>
      <c r="K191" s="101">
        <f t="shared" si="6"/>
        <v>0</v>
      </c>
      <c r="L191" s="101">
        <f t="shared" si="7"/>
        <v>0</v>
      </c>
      <c r="M191" s="58">
        <f t="shared" si="8"/>
        <v>0</v>
      </c>
      <c r="N191" s="325"/>
      <c r="O191" s="325"/>
      <c r="P191" s="288"/>
      <c r="Q191" s="325"/>
      <c r="R191" s="288"/>
      <c r="S191" s="288"/>
      <c r="T191" s="288"/>
      <c r="U191" s="288"/>
      <c r="V191" s="288"/>
      <c r="W191" s="288"/>
      <c r="X191" s="288"/>
      <c r="Y191" s="308"/>
      <c r="Z191" s="308"/>
      <c r="AA191" s="308"/>
      <c r="AB191" s="308"/>
      <c r="AC191" s="308"/>
      <c r="AD191" s="97"/>
    </row>
    <row r="192" spans="1:30" ht="18" hidden="1" customHeight="1">
      <c r="A192" s="135"/>
      <c r="B192" s="123"/>
      <c r="C192" s="124"/>
      <c r="D192" s="140"/>
      <c r="E192" s="141"/>
      <c r="F192" s="142"/>
      <c r="G192" s="200"/>
      <c r="H192" s="162"/>
      <c r="I192" s="163"/>
      <c r="J192" s="94"/>
      <c r="K192" s="101">
        <f t="shared" si="6"/>
        <v>0</v>
      </c>
      <c r="L192" s="101">
        <f t="shared" si="7"/>
        <v>0</v>
      </c>
      <c r="M192" s="58">
        <f t="shared" si="8"/>
        <v>0</v>
      </c>
      <c r="N192" s="325"/>
      <c r="O192" s="325"/>
      <c r="P192" s="288"/>
      <c r="Q192" s="325"/>
      <c r="R192" s="316"/>
      <c r="S192" s="316"/>
      <c r="T192" s="316"/>
      <c r="U192" s="316"/>
      <c r="V192" s="316"/>
      <c r="W192" s="316"/>
      <c r="X192" s="316"/>
      <c r="Y192" s="308"/>
      <c r="Z192" s="308"/>
      <c r="AA192" s="308"/>
      <c r="AB192" s="308"/>
      <c r="AC192" s="308"/>
      <c r="AD192" s="97"/>
    </row>
    <row r="193" spans="1:30" ht="18" customHeight="1">
      <c r="A193" s="118">
        <v>10</v>
      </c>
      <c r="B193" s="197" t="s">
        <v>295</v>
      </c>
      <c r="C193" s="115" t="s">
        <v>296</v>
      </c>
      <c r="D193" s="140">
        <v>71400180401</v>
      </c>
      <c r="E193" s="141" t="s">
        <v>274</v>
      </c>
      <c r="F193" s="142" t="s">
        <v>297</v>
      </c>
      <c r="G193" s="200">
        <v>1</v>
      </c>
      <c r="H193" s="162">
        <v>15</v>
      </c>
      <c r="I193" s="163">
        <v>60</v>
      </c>
      <c r="J193" s="94">
        <v>47</v>
      </c>
      <c r="K193" s="101">
        <f t="shared" si="6"/>
        <v>1.2</v>
      </c>
      <c r="L193" s="101">
        <f t="shared" si="7"/>
        <v>1.2</v>
      </c>
      <c r="M193" s="58">
        <f t="shared" si="8"/>
        <v>72</v>
      </c>
      <c r="N193" s="324">
        <v>67.5</v>
      </c>
      <c r="O193" s="324">
        <v>0</v>
      </c>
      <c r="P193" s="320">
        <f>SUM(M193:M213)+N193+O193</f>
        <v>957.09999999999991</v>
      </c>
      <c r="Q193" s="324">
        <v>0</v>
      </c>
      <c r="R193" s="320">
        <v>44</v>
      </c>
      <c r="S193" s="315">
        <v>450</v>
      </c>
      <c r="T193" s="317">
        <v>450</v>
      </c>
      <c r="U193" s="315">
        <v>112</v>
      </c>
      <c r="V193" s="347">
        <v>112</v>
      </c>
      <c r="W193" s="315">
        <v>56</v>
      </c>
      <c r="X193" s="317">
        <v>56</v>
      </c>
      <c r="Y193" s="345">
        <f t="shared" ref="Y193" si="10">ROUND((P193-T193),1)</f>
        <v>507.1</v>
      </c>
      <c r="Z193" s="372">
        <f>IF(OR(SUM(V193:V213)="",SUM(Q193:Q213)=""),0,IF(OR(SUM(U193:U213)=320,SUM(V193:V213)&gt;0),ROUND((SUM(Q193:Q213)-SUM(V193:V213)),1),0))</f>
        <v>-112</v>
      </c>
      <c r="AA193" s="372">
        <f>IF(OR(SUM(X193:X213)="",SUM(R193:R213)=""),0,IF(OR(SUM(W193:W213)=160,SUM(X193:X213)&gt;0),ROUND((SUM(R193:R213)-SUM(X193:X213)),1),0))</f>
        <v>-12</v>
      </c>
      <c r="AB193" s="326"/>
      <c r="AC193" s="367">
        <f>SUM(Y193:AA213)</f>
        <v>383.1</v>
      </c>
      <c r="AD193" s="97"/>
    </row>
    <row r="194" spans="1:30" ht="18" customHeight="1">
      <c r="A194" s="135"/>
      <c r="B194" s="123"/>
      <c r="C194" s="124"/>
      <c r="D194" s="140">
        <v>71400174201</v>
      </c>
      <c r="E194" s="141" t="s">
        <v>277</v>
      </c>
      <c r="F194" s="142" t="s">
        <v>252</v>
      </c>
      <c r="G194" s="200">
        <v>1</v>
      </c>
      <c r="H194" s="162">
        <v>18</v>
      </c>
      <c r="I194" s="163">
        <v>54</v>
      </c>
      <c r="J194" s="94">
        <v>70</v>
      </c>
      <c r="K194" s="101">
        <f t="shared" si="6"/>
        <v>1.3</v>
      </c>
      <c r="L194" s="101">
        <f t="shared" si="7"/>
        <v>1.2</v>
      </c>
      <c r="M194" s="58">
        <f t="shared" si="8"/>
        <v>72</v>
      </c>
      <c r="N194" s="325"/>
      <c r="O194" s="325"/>
      <c r="P194" s="288"/>
      <c r="Q194" s="325"/>
      <c r="R194" s="288"/>
      <c r="S194" s="288"/>
      <c r="T194" s="288"/>
      <c r="U194" s="288"/>
      <c r="V194" s="288"/>
      <c r="W194" s="288"/>
      <c r="X194" s="288"/>
      <c r="Y194" s="308"/>
      <c r="Z194" s="308"/>
      <c r="AA194" s="308"/>
      <c r="AB194" s="308"/>
      <c r="AC194" s="308"/>
      <c r="AD194" s="97"/>
    </row>
    <row r="195" spans="1:30" ht="18" customHeight="1">
      <c r="A195" s="135"/>
      <c r="B195" s="123"/>
      <c r="C195" s="124"/>
      <c r="D195" s="140">
        <v>21100180601</v>
      </c>
      <c r="E195" s="141" t="s">
        <v>298</v>
      </c>
      <c r="F195" s="142" t="s">
        <v>175</v>
      </c>
      <c r="G195" s="200">
        <v>1</v>
      </c>
      <c r="H195" s="162">
        <v>15</v>
      </c>
      <c r="I195" s="163"/>
      <c r="J195" s="94">
        <v>67</v>
      </c>
      <c r="K195" s="101">
        <f t="shared" si="6"/>
        <v>1.3</v>
      </c>
      <c r="L195" s="101">
        <f t="shared" si="7"/>
        <v>0</v>
      </c>
      <c r="M195" s="58">
        <f t="shared" si="8"/>
        <v>19.5</v>
      </c>
      <c r="N195" s="325"/>
      <c r="O195" s="325"/>
      <c r="P195" s="288"/>
      <c r="Q195" s="325"/>
      <c r="R195" s="288"/>
      <c r="S195" s="288"/>
      <c r="T195" s="288"/>
      <c r="U195" s="288"/>
      <c r="V195" s="288"/>
      <c r="W195" s="288"/>
      <c r="X195" s="288"/>
      <c r="Y195" s="308"/>
      <c r="Z195" s="308"/>
      <c r="AA195" s="308"/>
      <c r="AB195" s="308"/>
      <c r="AC195" s="308"/>
      <c r="AD195" s="97"/>
    </row>
    <row r="196" spans="1:30" s="239" customFormat="1" ht="18" customHeight="1">
      <c r="A196" s="135"/>
      <c r="B196" s="123"/>
      <c r="C196" s="124"/>
      <c r="D196" s="140">
        <v>21100180601</v>
      </c>
      <c r="E196" s="141" t="s">
        <v>484</v>
      </c>
      <c r="F196" s="142" t="s">
        <v>482</v>
      </c>
      <c r="G196" s="200">
        <v>1</v>
      </c>
      <c r="H196" s="162"/>
      <c r="I196" s="163">
        <v>30</v>
      </c>
      <c r="J196" s="94">
        <v>67</v>
      </c>
      <c r="K196" s="101">
        <f t="shared" si="6"/>
        <v>0</v>
      </c>
      <c r="L196" s="101">
        <f t="shared" si="7"/>
        <v>1.2</v>
      </c>
      <c r="M196" s="58">
        <f t="shared" si="8"/>
        <v>27</v>
      </c>
      <c r="N196" s="325"/>
      <c r="O196" s="325"/>
      <c r="P196" s="316"/>
      <c r="Q196" s="325"/>
      <c r="R196" s="316"/>
      <c r="S196" s="316"/>
      <c r="T196" s="316"/>
      <c r="U196" s="316"/>
      <c r="V196" s="316"/>
      <c r="W196" s="316"/>
      <c r="X196" s="316"/>
      <c r="Y196" s="308"/>
      <c r="Z196" s="308"/>
      <c r="AA196" s="308"/>
      <c r="AB196" s="308"/>
      <c r="AC196" s="308"/>
      <c r="AD196" s="97"/>
    </row>
    <row r="197" spans="1:30" s="239" customFormat="1" ht="18" customHeight="1">
      <c r="A197" s="135"/>
      <c r="B197" s="123"/>
      <c r="C197" s="124"/>
      <c r="D197" s="140">
        <v>21100180601</v>
      </c>
      <c r="E197" s="141" t="s">
        <v>485</v>
      </c>
      <c r="F197" s="142" t="s">
        <v>483</v>
      </c>
      <c r="G197" s="200">
        <v>1</v>
      </c>
      <c r="H197" s="162"/>
      <c r="I197" s="163">
        <v>30</v>
      </c>
      <c r="J197" s="94">
        <v>67</v>
      </c>
      <c r="K197" s="101">
        <f t="shared" si="6"/>
        <v>0</v>
      </c>
      <c r="L197" s="101">
        <f t="shared" si="7"/>
        <v>1.2</v>
      </c>
      <c r="M197" s="58">
        <f t="shared" si="8"/>
        <v>27</v>
      </c>
      <c r="N197" s="325"/>
      <c r="O197" s="325"/>
      <c r="P197" s="316"/>
      <c r="Q197" s="325"/>
      <c r="R197" s="316"/>
      <c r="S197" s="316"/>
      <c r="T197" s="316"/>
      <c r="U197" s="316"/>
      <c r="V197" s="316"/>
      <c r="W197" s="316"/>
      <c r="X197" s="316"/>
      <c r="Y197" s="308"/>
      <c r="Z197" s="308"/>
      <c r="AA197" s="308"/>
      <c r="AB197" s="308"/>
      <c r="AC197" s="308"/>
      <c r="AD197" s="97"/>
    </row>
    <row r="198" spans="1:30" ht="18" customHeight="1">
      <c r="A198" s="135"/>
      <c r="B198" s="123"/>
      <c r="C198" s="124"/>
      <c r="D198" s="140">
        <v>21100180701</v>
      </c>
      <c r="E198" s="141" t="s">
        <v>299</v>
      </c>
      <c r="F198" s="142" t="s">
        <v>175</v>
      </c>
      <c r="G198" s="200">
        <v>1</v>
      </c>
      <c r="H198" s="162">
        <v>15</v>
      </c>
      <c r="I198" s="163"/>
      <c r="J198" s="94">
        <v>67</v>
      </c>
      <c r="K198" s="101">
        <f t="shared" si="6"/>
        <v>1.3</v>
      </c>
      <c r="L198" s="101">
        <f t="shared" si="7"/>
        <v>0</v>
      </c>
      <c r="M198" s="58">
        <f t="shared" si="8"/>
        <v>19.5</v>
      </c>
      <c r="N198" s="325"/>
      <c r="O198" s="325"/>
      <c r="P198" s="288"/>
      <c r="Q198" s="325"/>
      <c r="R198" s="288"/>
      <c r="S198" s="288"/>
      <c r="T198" s="288"/>
      <c r="U198" s="288"/>
      <c r="V198" s="288"/>
      <c r="W198" s="288"/>
      <c r="X198" s="288"/>
      <c r="Y198" s="308"/>
      <c r="Z198" s="308"/>
      <c r="AA198" s="308"/>
      <c r="AB198" s="308"/>
      <c r="AC198" s="308"/>
      <c r="AD198" s="97"/>
    </row>
    <row r="199" spans="1:30" s="239" customFormat="1" ht="18" customHeight="1">
      <c r="A199" s="135"/>
      <c r="B199" s="123"/>
      <c r="C199" s="124"/>
      <c r="D199" s="140">
        <v>21100180701</v>
      </c>
      <c r="E199" s="141" t="s">
        <v>486</v>
      </c>
      <c r="F199" s="142" t="s">
        <v>482</v>
      </c>
      <c r="G199" s="200">
        <v>1</v>
      </c>
      <c r="H199" s="162"/>
      <c r="I199" s="163">
        <v>30</v>
      </c>
      <c r="J199" s="94">
        <v>67</v>
      </c>
      <c r="K199" s="101">
        <f t="shared" si="6"/>
        <v>0</v>
      </c>
      <c r="L199" s="101">
        <f t="shared" si="7"/>
        <v>1.2</v>
      </c>
      <c r="M199" s="58">
        <f t="shared" si="8"/>
        <v>27</v>
      </c>
      <c r="N199" s="325"/>
      <c r="O199" s="325"/>
      <c r="P199" s="316"/>
      <c r="Q199" s="325"/>
      <c r="R199" s="316"/>
      <c r="S199" s="316"/>
      <c r="T199" s="316"/>
      <c r="U199" s="316"/>
      <c r="V199" s="316"/>
      <c r="W199" s="316"/>
      <c r="X199" s="316"/>
      <c r="Y199" s="308"/>
      <c r="Z199" s="308"/>
      <c r="AA199" s="308"/>
      <c r="AB199" s="308"/>
      <c r="AC199" s="308"/>
      <c r="AD199" s="97"/>
    </row>
    <row r="200" spans="1:30" s="239" customFormat="1" ht="18" customHeight="1">
      <c r="A200" s="135"/>
      <c r="B200" s="123"/>
      <c r="C200" s="124"/>
      <c r="D200" s="140">
        <v>21100180701</v>
      </c>
      <c r="E200" s="141" t="s">
        <v>487</v>
      </c>
      <c r="F200" s="142" t="s">
        <v>483</v>
      </c>
      <c r="G200" s="200">
        <v>1</v>
      </c>
      <c r="H200" s="162"/>
      <c r="I200" s="163">
        <v>30</v>
      </c>
      <c r="J200" s="94">
        <v>67</v>
      </c>
      <c r="K200" s="101">
        <f t="shared" si="6"/>
        <v>0</v>
      </c>
      <c r="L200" s="101">
        <f t="shared" si="7"/>
        <v>1.2</v>
      </c>
      <c r="M200" s="58">
        <f t="shared" si="8"/>
        <v>27</v>
      </c>
      <c r="N200" s="325"/>
      <c r="O200" s="325"/>
      <c r="P200" s="316"/>
      <c r="Q200" s="325"/>
      <c r="R200" s="316"/>
      <c r="S200" s="316"/>
      <c r="T200" s="316"/>
      <c r="U200" s="316"/>
      <c r="V200" s="316"/>
      <c r="W200" s="316"/>
      <c r="X200" s="316"/>
      <c r="Y200" s="308"/>
      <c r="Z200" s="308"/>
      <c r="AA200" s="308"/>
      <c r="AB200" s="308"/>
      <c r="AC200" s="308"/>
      <c r="AD200" s="97"/>
    </row>
    <row r="201" spans="1:30" ht="18" customHeight="1">
      <c r="A201" s="135"/>
      <c r="B201" s="123"/>
      <c r="C201" s="124"/>
      <c r="D201" s="140">
        <v>71400119908</v>
      </c>
      <c r="E201" s="141" t="s">
        <v>164</v>
      </c>
      <c r="F201" s="142" t="s">
        <v>300</v>
      </c>
      <c r="G201" s="200">
        <v>1</v>
      </c>
      <c r="H201" s="162">
        <v>30</v>
      </c>
      <c r="I201" s="163">
        <v>60</v>
      </c>
      <c r="J201" s="94">
        <v>52</v>
      </c>
      <c r="K201" s="101">
        <f t="shared" si="6"/>
        <v>1.2</v>
      </c>
      <c r="L201" s="101">
        <f t="shared" si="7"/>
        <v>1.2</v>
      </c>
      <c r="M201" s="58">
        <f t="shared" si="8"/>
        <v>90</v>
      </c>
      <c r="N201" s="325"/>
      <c r="O201" s="325"/>
      <c r="P201" s="288"/>
      <c r="Q201" s="325"/>
      <c r="R201" s="288"/>
      <c r="S201" s="288"/>
      <c r="T201" s="288"/>
      <c r="U201" s="288"/>
      <c r="V201" s="288"/>
      <c r="W201" s="288"/>
      <c r="X201" s="288"/>
      <c r="Y201" s="308"/>
      <c r="Z201" s="308"/>
      <c r="AA201" s="308"/>
      <c r="AB201" s="308"/>
      <c r="AC201" s="308"/>
      <c r="AD201" s="97"/>
    </row>
    <row r="202" spans="1:30" ht="18" customHeight="1">
      <c r="A202" s="135"/>
      <c r="B202" s="123"/>
      <c r="C202" s="124"/>
      <c r="D202" s="140">
        <v>71400119911</v>
      </c>
      <c r="E202" s="141" t="s">
        <v>301</v>
      </c>
      <c r="F202" s="142" t="s">
        <v>302</v>
      </c>
      <c r="G202" s="200">
        <v>1</v>
      </c>
      <c r="H202" s="162">
        <v>30</v>
      </c>
      <c r="I202" s="163">
        <v>60</v>
      </c>
      <c r="J202" s="94">
        <v>49</v>
      </c>
      <c r="K202" s="101">
        <f t="shared" si="6"/>
        <v>1.2</v>
      </c>
      <c r="L202" s="101">
        <f t="shared" si="7"/>
        <v>1.2</v>
      </c>
      <c r="M202" s="58">
        <f t="shared" si="8"/>
        <v>90</v>
      </c>
      <c r="N202" s="325"/>
      <c r="O202" s="325"/>
      <c r="P202" s="288"/>
      <c r="Q202" s="325"/>
      <c r="R202" s="288"/>
      <c r="S202" s="288"/>
      <c r="T202" s="288"/>
      <c r="U202" s="288"/>
      <c r="V202" s="288"/>
      <c r="W202" s="288"/>
      <c r="X202" s="288"/>
      <c r="Y202" s="308"/>
      <c r="Z202" s="308"/>
      <c r="AA202" s="308"/>
      <c r="AB202" s="308"/>
      <c r="AC202" s="308"/>
      <c r="AD202" s="97"/>
    </row>
    <row r="203" spans="1:30" ht="18" customHeight="1">
      <c r="A203" s="135"/>
      <c r="B203" s="123"/>
      <c r="C203" s="124"/>
      <c r="D203" s="140"/>
      <c r="E203" s="141" t="s">
        <v>360</v>
      </c>
      <c r="F203" s="142" t="s">
        <v>175</v>
      </c>
      <c r="G203" s="200">
        <v>2</v>
      </c>
      <c r="H203" s="162">
        <v>30</v>
      </c>
      <c r="I203" s="163"/>
      <c r="J203" s="94">
        <v>60</v>
      </c>
      <c r="K203" s="101">
        <f t="shared" ref="K203:K266" si="11">IF(OR(LEFT(E203,2)="ĐA",LEFT(E203,2)="DA",LEFT(E203,5)="Đồ án",LEFT(E203,5)="Đồán ",LEFT(E203,9)="Sinh hoạt",LEFT(E203,9)="sinh hoạt",LEFT(E203,6)="Cố vấn",LEFT(E203,6)="cố vấn",LEFT(E203,4)="cvht",LEFT(E203,4)="CVHT",LEFT(E203,4)="shcn",LEFT(E203,4)="SHCN"),0,(IF(AND(H203&gt;0,J203&gt;0),IF(J203&gt;60,1.3,IF(J203&gt;35,1.2,1)),0)))</f>
        <v>1.2</v>
      </c>
      <c r="L203" s="101">
        <f t="shared" ref="L203:L266" si="12">IF(OR(LEFT(E203,2)="ĐA",LEFT(E203,2)="DA",LEFT(E203,5)="Đồ án",LEFT(E203,5)="Đồán "),0,IF(AND(J203&gt;0,I203&gt;0),IF(AND(OR(LEFT(E203,4)="GDQP",LEFT(E203,4)="gdqp",LEFT(E203,19)="Giáo dục quốc phòng"),J203&gt;50),1.3,IF(J203&gt;35,1.2,IF(J203&gt;29,1.1,1))),0))</f>
        <v>0</v>
      </c>
      <c r="M203" s="58">
        <f t="shared" ref="M203:M266" si="13">ROUND(IF(OR(LEFT(E203,2)="ĐA",LEFT(E203,2)="DA",LEFT(E203,5)="Đồ án",LEFT(E203,5)="Đồán "),J203*0.5,(IF(H203&gt;0,H203*K203,"0")+IF(I203&gt;0,(I203*0.75)*L203,"0"))),1)</f>
        <v>36</v>
      </c>
      <c r="N203" s="325"/>
      <c r="O203" s="325"/>
      <c r="P203" s="288"/>
      <c r="Q203" s="325"/>
      <c r="R203" s="288"/>
      <c r="S203" s="288"/>
      <c r="T203" s="288"/>
      <c r="U203" s="288"/>
      <c r="V203" s="288"/>
      <c r="W203" s="288"/>
      <c r="X203" s="288"/>
      <c r="Y203" s="308"/>
      <c r="Z203" s="308"/>
      <c r="AA203" s="308"/>
      <c r="AB203" s="308"/>
      <c r="AC203" s="308"/>
      <c r="AD203" s="97"/>
    </row>
    <row r="204" spans="1:30" s="220" customFormat="1" ht="18" customHeight="1">
      <c r="A204" s="135"/>
      <c r="B204" s="123"/>
      <c r="C204" s="124"/>
      <c r="D204" s="140"/>
      <c r="E204" s="141" t="s">
        <v>368</v>
      </c>
      <c r="F204" s="142" t="s">
        <v>175</v>
      </c>
      <c r="G204" s="200">
        <v>2</v>
      </c>
      <c r="H204" s="162"/>
      <c r="I204" s="163">
        <v>30</v>
      </c>
      <c r="J204" s="94">
        <v>30</v>
      </c>
      <c r="K204" s="101">
        <f t="shared" si="11"/>
        <v>0</v>
      </c>
      <c r="L204" s="101">
        <f t="shared" si="12"/>
        <v>1.1000000000000001</v>
      </c>
      <c r="M204" s="58">
        <f t="shared" si="13"/>
        <v>24.8</v>
      </c>
      <c r="N204" s="325"/>
      <c r="O204" s="325"/>
      <c r="P204" s="316"/>
      <c r="Q204" s="325"/>
      <c r="R204" s="316"/>
      <c r="S204" s="316"/>
      <c r="T204" s="316"/>
      <c r="U204" s="316"/>
      <c r="V204" s="316"/>
      <c r="W204" s="316"/>
      <c r="X204" s="316"/>
      <c r="Y204" s="308"/>
      <c r="Z204" s="308"/>
      <c r="AA204" s="308"/>
      <c r="AB204" s="308"/>
      <c r="AC204" s="308"/>
      <c r="AD204" s="97"/>
    </row>
    <row r="205" spans="1:30" s="220" customFormat="1" ht="18" customHeight="1">
      <c r="A205" s="135"/>
      <c r="B205" s="123"/>
      <c r="C205" s="124"/>
      <c r="D205" s="140"/>
      <c r="E205" s="141" t="s">
        <v>369</v>
      </c>
      <c r="F205" s="142" t="s">
        <v>175</v>
      </c>
      <c r="G205" s="200">
        <v>2</v>
      </c>
      <c r="H205" s="162"/>
      <c r="I205" s="163">
        <v>30</v>
      </c>
      <c r="J205" s="94">
        <v>30</v>
      </c>
      <c r="K205" s="101">
        <f t="shared" si="11"/>
        <v>0</v>
      </c>
      <c r="L205" s="101">
        <f t="shared" si="12"/>
        <v>1.1000000000000001</v>
      </c>
      <c r="M205" s="58">
        <f t="shared" si="13"/>
        <v>24.8</v>
      </c>
      <c r="N205" s="325"/>
      <c r="O205" s="325"/>
      <c r="P205" s="316"/>
      <c r="Q205" s="325"/>
      <c r="R205" s="316"/>
      <c r="S205" s="316"/>
      <c r="T205" s="316"/>
      <c r="U205" s="316"/>
      <c r="V205" s="316"/>
      <c r="W205" s="316"/>
      <c r="X205" s="316"/>
      <c r="Y205" s="308"/>
      <c r="Z205" s="308"/>
      <c r="AA205" s="308"/>
      <c r="AB205" s="308"/>
      <c r="AC205" s="308"/>
      <c r="AD205" s="97"/>
    </row>
    <row r="206" spans="1:30" ht="18" customHeight="1">
      <c r="A206" s="135"/>
      <c r="B206" s="123"/>
      <c r="C206" s="124"/>
      <c r="D206" s="140"/>
      <c r="E206" s="141" t="s">
        <v>361</v>
      </c>
      <c r="F206" s="142" t="s">
        <v>175</v>
      </c>
      <c r="G206" s="200">
        <v>2</v>
      </c>
      <c r="H206" s="162">
        <v>15</v>
      </c>
      <c r="I206" s="163"/>
      <c r="J206" s="94">
        <v>60</v>
      </c>
      <c r="K206" s="101">
        <f t="shared" si="11"/>
        <v>1.2</v>
      </c>
      <c r="L206" s="101">
        <f t="shared" si="12"/>
        <v>0</v>
      </c>
      <c r="M206" s="58">
        <f t="shared" si="13"/>
        <v>18</v>
      </c>
      <c r="N206" s="325"/>
      <c r="O206" s="325"/>
      <c r="P206" s="316"/>
      <c r="Q206" s="325"/>
      <c r="R206" s="316"/>
      <c r="S206" s="316"/>
      <c r="T206" s="316"/>
      <c r="U206" s="316"/>
      <c r="V206" s="316"/>
      <c r="W206" s="316"/>
      <c r="X206" s="316"/>
      <c r="Y206" s="308"/>
      <c r="Z206" s="308"/>
      <c r="AA206" s="308"/>
      <c r="AB206" s="308"/>
      <c r="AC206" s="308"/>
      <c r="AD206" s="97"/>
    </row>
    <row r="207" spans="1:30" ht="18" customHeight="1">
      <c r="A207" s="135"/>
      <c r="B207" s="123"/>
      <c r="C207" s="124"/>
      <c r="D207" s="140"/>
      <c r="E207" s="141" t="s">
        <v>370</v>
      </c>
      <c r="F207" s="142" t="s">
        <v>175</v>
      </c>
      <c r="G207" s="200">
        <v>2</v>
      </c>
      <c r="H207" s="162"/>
      <c r="I207" s="163">
        <v>60</v>
      </c>
      <c r="J207" s="94">
        <v>30</v>
      </c>
      <c r="K207" s="101">
        <f t="shared" si="11"/>
        <v>0</v>
      </c>
      <c r="L207" s="101">
        <f t="shared" si="12"/>
        <v>1.1000000000000001</v>
      </c>
      <c r="M207" s="58">
        <f t="shared" si="13"/>
        <v>49.5</v>
      </c>
      <c r="N207" s="325"/>
      <c r="O207" s="325"/>
      <c r="P207" s="316"/>
      <c r="Q207" s="325"/>
      <c r="R207" s="316"/>
      <c r="S207" s="316"/>
      <c r="T207" s="316"/>
      <c r="U207" s="316"/>
      <c r="V207" s="316"/>
      <c r="W207" s="316"/>
      <c r="X207" s="316"/>
      <c r="Y207" s="308"/>
      <c r="Z207" s="308"/>
      <c r="AA207" s="308"/>
      <c r="AB207" s="308"/>
      <c r="AC207" s="308"/>
      <c r="AD207" s="97"/>
    </row>
    <row r="208" spans="1:30" ht="18" customHeight="1">
      <c r="A208" s="135"/>
      <c r="B208" s="123"/>
      <c r="C208" s="124"/>
      <c r="D208" s="140"/>
      <c r="E208" s="141" t="s">
        <v>371</v>
      </c>
      <c r="F208" s="142" t="s">
        <v>175</v>
      </c>
      <c r="G208" s="200">
        <v>2</v>
      </c>
      <c r="H208" s="162"/>
      <c r="I208" s="163">
        <v>60</v>
      </c>
      <c r="J208" s="94">
        <v>30</v>
      </c>
      <c r="K208" s="101">
        <f t="shared" si="11"/>
        <v>0</v>
      </c>
      <c r="L208" s="101">
        <f t="shared" si="12"/>
        <v>1.1000000000000001</v>
      </c>
      <c r="M208" s="58">
        <f t="shared" si="13"/>
        <v>49.5</v>
      </c>
      <c r="N208" s="325"/>
      <c r="O208" s="325"/>
      <c r="P208" s="316"/>
      <c r="Q208" s="325"/>
      <c r="R208" s="316"/>
      <c r="S208" s="316"/>
      <c r="T208" s="316"/>
      <c r="U208" s="316"/>
      <c r="V208" s="316"/>
      <c r="W208" s="316"/>
      <c r="X208" s="316"/>
      <c r="Y208" s="308"/>
      <c r="Z208" s="308"/>
      <c r="AA208" s="308"/>
      <c r="AB208" s="308"/>
      <c r="AC208" s="308"/>
      <c r="AD208" s="97"/>
    </row>
    <row r="209" spans="1:30" ht="18" customHeight="1">
      <c r="A209" s="135"/>
      <c r="B209" s="123"/>
      <c r="C209" s="124"/>
      <c r="D209" s="140"/>
      <c r="E209" s="141" t="s">
        <v>360</v>
      </c>
      <c r="F209" s="142" t="s">
        <v>297</v>
      </c>
      <c r="G209" s="200">
        <v>2</v>
      </c>
      <c r="H209" s="162">
        <v>30</v>
      </c>
      <c r="I209" s="163">
        <v>30</v>
      </c>
      <c r="J209" s="94">
        <v>40</v>
      </c>
      <c r="K209" s="101">
        <f t="shared" si="11"/>
        <v>1.2</v>
      </c>
      <c r="L209" s="101">
        <f t="shared" si="12"/>
        <v>1.2</v>
      </c>
      <c r="M209" s="58">
        <f t="shared" si="13"/>
        <v>63</v>
      </c>
      <c r="N209" s="325"/>
      <c r="O209" s="325"/>
      <c r="P209" s="316"/>
      <c r="Q209" s="325"/>
      <c r="R209" s="316"/>
      <c r="S209" s="316"/>
      <c r="T209" s="316"/>
      <c r="U209" s="316"/>
      <c r="V209" s="316"/>
      <c r="W209" s="316"/>
      <c r="X209" s="316"/>
      <c r="Y209" s="308"/>
      <c r="Z209" s="308"/>
      <c r="AA209" s="308"/>
      <c r="AB209" s="308"/>
      <c r="AC209" s="308"/>
      <c r="AD209" s="97"/>
    </row>
    <row r="210" spans="1:30" ht="18" customHeight="1">
      <c r="A210" s="135"/>
      <c r="B210" s="123"/>
      <c r="C210" s="124"/>
      <c r="D210" s="140"/>
      <c r="E210" s="141" t="s">
        <v>361</v>
      </c>
      <c r="F210" s="142" t="s">
        <v>297</v>
      </c>
      <c r="G210" s="200">
        <v>2</v>
      </c>
      <c r="H210" s="162">
        <v>15</v>
      </c>
      <c r="I210" s="163">
        <v>30</v>
      </c>
      <c r="J210" s="94">
        <v>40</v>
      </c>
      <c r="K210" s="101">
        <f t="shared" si="11"/>
        <v>1.2</v>
      </c>
      <c r="L210" s="101">
        <f t="shared" si="12"/>
        <v>1.2</v>
      </c>
      <c r="M210" s="58">
        <f t="shared" si="13"/>
        <v>45</v>
      </c>
      <c r="N210" s="325"/>
      <c r="O210" s="325"/>
      <c r="P210" s="316"/>
      <c r="Q210" s="325"/>
      <c r="R210" s="316"/>
      <c r="S210" s="316"/>
      <c r="T210" s="316"/>
      <c r="U210" s="316"/>
      <c r="V210" s="316"/>
      <c r="W210" s="316"/>
      <c r="X210" s="316"/>
      <c r="Y210" s="308"/>
      <c r="Z210" s="308"/>
      <c r="AA210" s="308"/>
      <c r="AB210" s="308"/>
      <c r="AC210" s="308"/>
      <c r="AD210" s="97"/>
    </row>
    <row r="211" spans="1:30" ht="18" customHeight="1">
      <c r="A211" s="135"/>
      <c r="B211" s="123"/>
      <c r="C211" s="124"/>
      <c r="D211" s="140"/>
      <c r="E211" s="141" t="s">
        <v>360</v>
      </c>
      <c r="F211" s="142" t="s">
        <v>275</v>
      </c>
      <c r="G211" s="200">
        <v>2</v>
      </c>
      <c r="H211" s="162">
        <v>30</v>
      </c>
      <c r="I211" s="163">
        <v>30</v>
      </c>
      <c r="J211" s="94">
        <v>40</v>
      </c>
      <c r="K211" s="101">
        <f t="shared" si="11"/>
        <v>1.2</v>
      </c>
      <c r="L211" s="101">
        <f t="shared" si="12"/>
        <v>1.2</v>
      </c>
      <c r="M211" s="58">
        <f t="shared" si="13"/>
        <v>63</v>
      </c>
      <c r="N211" s="325"/>
      <c r="O211" s="325"/>
      <c r="P211" s="288"/>
      <c r="Q211" s="325"/>
      <c r="R211" s="288"/>
      <c r="S211" s="288"/>
      <c r="T211" s="288"/>
      <c r="U211" s="288"/>
      <c r="V211" s="288"/>
      <c r="W211" s="288"/>
      <c r="X211" s="288"/>
      <c r="Y211" s="308"/>
      <c r="Z211" s="308"/>
      <c r="AA211" s="308"/>
      <c r="AB211" s="308"/>
      <c r="AC211" s="308"/>
      <c r="AD211" s="97"/>
    </row>
    <row r="212" spans="1:30" s="239" customFormat="1" ht="18" customHeight="1">
      <c r="A212" s="135"/>
      <c r="B212" s="123"/>
      <c r="C212" s="124"/>
      <c r="D212" s="140"/>
      <c r="E212" s="141" t="s">
        <v>361</v>
      </c>
      <c r="F212" s="142" t="s">
        <v>275</v>
      </c>
      <c r="G212" s="200">
        <v>2</v>
      </c>
      <c r="H212" s="162">
        <v>15</v>
      </c>
      <c r="I212" s="163">
        <v>30</v>
      </c>
      <c r="J212" s="94">
        <v>40</v>
      </c>
      <c r="K212" s="101">
        <f t="shared" si="11"/>
        <v>1.2</v>
      </c>
      <c r="L212" s="101">
        <f t="shared" si="12"/>
        <v>1.2</v>
      </c>
      <c r="M212" s="58">
        <f t="shared" si="13"/>
        <v>45</v>
      </c>
      <c r="N212" s="325"/>
      <c r="O212" s="325"/>
      <c r="P212" s="316"/>
      <c r="Q212" s="325"/>
      <c r="R212" s="316"/>
      <c r="S212" s="316"/>
      <c r="T212" s="316"/>
      <c r="U212" s="316"/>
      <c r="V212" s="316"/>
      <c r="W212" s="316"/>
      <c r="X212" s="316"/>
      <c r="Y212" s="308"/>
      <c r="Z212" s="308"/>
      <c r="AA212" s="308"/>
      <c r="AB212" s="308"/>
      <c r="AC212" s="308"/>
      <c r="AD212" s="97"/>
    </row>
    <row r="213" spans="1:30" ht="18" customHeight="1">
      <c r="A213" s="135"/>
      <c r="B213" s="123"/>
      <c r="C213" s="124"/>
      <c r="D213" s="140"/>
      <c r="E213" s="141" t="s">
        <v>221</v>
      </c>
      <c r="F213" s="142" t="s">
        <v>482</v>
      </c>
      <c r="G213" s="200"/>
      <c r="H213" s="162"/>
      <c r="I213" s="163"/>
      <c r="J213" s="94"/>
      <c r="K213" s="101">
        <f t="shared" si="11"/>
        <v>0</v>
      </c>
      <c r="L213" s="101">
        <f t="shared" si="12"/>
        <v>0</v>
      </c>
      <c r="M213" s="58">
        <f t="shared" si="13"/>
        <v>0</v>
      </c>
      <c r="N213" s="325"/>
      <c r="O213" s="325"/>
      <c r="P213" s="288"/>
      <c r="Q213" s="325"/>
      <c r="R213" s="288"/>
      <c r="S213" s="288"/>
      <c r="T213" s="288"/>
      <c r="U213" s="288"/>
      <c r="V213" s="288"/>
      <c r="W213" s="288"/>
      <c r="X213" s="288"/>
      <c r="Y213" s="308"/>
      <c r="Z213" s="308"/>
      <c r="AA213" s="308"/>
      <c r="AB213" s="308"/>
      <c r="AC213" s="308"/>
      <c r="AD213" s="97"/>
    </row>
    <row r="214" spans="1:30" ht="18" customHeight="1">
      <c r="A214" s="118">
        <v>11</v>
      </c>
      <c r="B214" s="105" t="s">
        <v>97</v>
      </c>
      <c r="C214" s="115" t="s">
        <v>98</v>
      </c>
      <c r="D214" s="54">
        <v>41000092601</v>
      </c>
      <c r="E214" s="55" t="s">
        <v>243</v>
      </c>
      <c r="F214" s="56" t="s">
        <v>162</v>
      </c>
      <c r="G214" s="88">
        <v>1</v>
      </c>
      <c r="H214" s="154">
        <v>15</v>
      </c>
      <c r="I214" s="154">
        <v>30</v>
      </c>
      <c r="J214" s="94">
        <v>31</v>
      </c>
      <c r="K214" s="101">
        <f t="shared" si="11"/>
        <v>1</v>
      </c>
      <c r="L214" s="101">
        <f t="shared" si="12"/>
        <v>1.1000000000000001</v>
      </c>
      <c r="M214" s="58">
        <f t="shared" si="13"/>
        <v>39.799999999999997</v>
      </c>
      <c r="N214" s="324">
        <v>67.5</v>
      </c>
      <c r="O214" s="324">
        <v>0</v>
      </c>
      <c r="P214" s="320">
        <f>SUM(M214:M231)+N214+O214</f>
        <v>888.8</v>
      </c>
      <c r="Q214" s="324">
        <v>0</v>
      </c>
      <c r="R214" s="320">
        <v>44</v>
      </c>
      <c r="S214" s="315">
        <v>450</v>
      </c>
      <c r="T214" s="317">
        <v>450</v>
      </c>
      <c r="U214" s="315">
        <v>112</v>
      </c>
      <c r="V214" s="347">
        <v>112</v>
      </c>
      <c r="W214" s="315">
        <v>56</v>
      </c>
      <c r="X214" s="317">
        <v>56</v>
      </c>
      <c r="Y214" s="345">
        <f>ROUND((P214-T214),1)</f>
        <v>438.8</v>
      </c>
      <c r="Z214" s="372">
        <f>IF(OR(SUM(V214:V230)="",SUM(Q214:Q230)=""),0,IF(OR(SUM(U214:U230)=320,SUM(V214:V230)&gt;0),ROUND((SUM(Q214:Q230)-SUM(V214:V230)),1),0))</f>
        <v>-112</v>
      </c>
      <c r="AA214" s="372">
        <f>IF(OR(SUM(X214:X230)="",SUM(R214:R230)=""),0,IF(OR(SUM(W214:W230)=160,SUM(X214:X230)&gt;0),ROUND((SUM(R214:R230)-SUM(X214:X230)),1),0))</f>
        <v>-12</v>
      </c>
      <c r="AB214" s="326"/>
      <c r="AC214" s="367">
        <f>SUM(Y214:AA230)</f>
        <v>314.8</v>
      </c>
      <c r="AD214" s="97"/>
    </row>
    <row r="215" spans="1:30" ht="18" customHeight="1">
      <c r="A215" s="104"/>
      <c r="B215" s="98"/>
      <c r="C215" s="99"/>
      <c r="D215" s="54">
        <v>71400174102</v>
      </c>
      <c r="E215" s="55" t="s">
        <v>244</v>
      </c>
      <c r="F215" s="56" t="s">
        <v>245</v>
      </c>
      <c r="G215" s="164">
        <v>1</v>
      </c>
      <c r="H215" s="156">
        <v>30</v>
      </c>
      <c r="I215" s="156">
        <v>60</v>
      </c>
      <c r="J215" s="94">
        <v>80</v>
      </c>
      <c r="K215" s="101">
        <f t="shared" si="11"/>
        <v>1.3</v>
      </c>
      <c r="L215" s="101">
        <f t="shared" si="12"/>
        <v>1.2</v>
      </c>
      <c r="M215" s="58">
        <f t="shared" si="13"/>
        <v>93</v>
      </c>
      <c r="N215" s="325"/>
      <c r="O215" s="325"/>
      <c r="P215" s="288"/>
      <c r="Q215" s="325"/>
      <c r="R215" s="288"/>
      <c r="S215" s="288"/>
      <c r="T215" s="288"/>
      <c r="U215" s="288"/>
      <c r="V215" s="288"/>
      <c r="W215" s="288"/>
      <c r="X215" s="288"/>
      <c r="Y215" s="308"/>
      <c r="Z215" s="308"/>
      <c r="AA215" s="308"/>
      <c r="AB215" s="308"/>
      <c r="AC215" s="308"/>
      <c r="AD215" s="97"/>
    </row>
    <row r="216" spans="1:30" ht="18" customHeight="1">
      <c r="A216" s="104"/>
      <c r="B216" s="98"/>
      <c r="C216" s="99"/>
      <c r="D216" s="54">
        <v>71400174101</v>
      </c>
      <c r="E216" s="55" t="s">
        <v>244</v>
      </c>
      <c r="F216" s="56" t="s">
        <v>246</v>
      </c>
      <c r="G216" s="164">
        <v>1</v>
      </c>
      <c r="H216" s="156">
        <v>30</v>
      </c>
      <c r="I216" s="156">
        <v>60</v>
      </c>
      <c r="J216" s="94">
        <v>47</v>
      </c>
      <c r="K216" s="101">
        <f t="shared" si="11"/>
        <v>1.2</v>
      </c>
      <c r="L216" s="101">
        <f t="shared" si="12"/>
        <v>1.2</v>
      </c>
      <c r="M216" s="58">
        <f t="shared" si="13"/>
        <v>90</v>
      </c>
      <c r="N216" s="325"/>
      <c r="O216" s="325"/>
      <c r="P216" s="288"/>
      <c r="Q216" s="325"/>
      <c r="R216" s="288"/>
      <c r="S216" s="288"/>
      <c r="T216" s="288"/>
      <c r="U216" s="288"/>
      <c r="V216" s="288"/>
      <c r="W216" s="288"/>
      <c r="X216" s="288"/>
      <c r="Y216" s="308"/>
      <c r="Z216" s="308"/>
      <c r="AA216" s="308"/>
      <c r="AB216" s="308"/>
      <c r="AC216" s="308"/>
      <c r="AD216" s="97"/>
    </row>
    <row r="217" spans="1:30" ht="18" customHeight="1">
      <c r="A217" s="104"/>
      <c r="B217" s="98"/>
      <c r="C217" s="99"/>
      <c r="D217" s="54">
        <v>71400119912</v>
      </c>
      <c r="E217" s="55" t="s">
        <v>247</v>
      </c>
      <c r="F217" s="56" t="s">
        <v>248</v>
      </c>
      <c r="G217" s="164">
        <v>1</v>
      </c>
      <c r="H217" s="156">
        <v>30</v>
      </c>
      <c r="I217" s="156">
        <v>60</v>
      </c>
      <c r="J217" s="94">
        <v>49</v>
      </c>
      <c r="K217" s="101">
        <f t="shared" si="11"/>
        <v>1.2</v>
      </c>
      <c r="L217" s="101">
        <f t="shared" si="12"/>
        <v>1.2</v>
      </c>
      <c r="M217" s="58">
        <f t="shared" si="13"/>
        <v>90</v>
      </c>
      <c r="N217" s="325"/>
      <c r="O217" s="325"/>
      <c r="P217" s="288"/>
      <c r="Q217" s="325"/>
      <c r="R217" s="288"/>
      <c r="S217" s="288"/>
      <c r="T217" s="288"/>
      <c r="U217" s="288"/>
      <c r="V217" s="288"/>
      <c r="W217" s="288"/>
      <c r="X217" s="288"/>
      <c r="Y217" s="308"/>
      <c r="Z217" s="308"/>
      <c r="AA217" s="308"/>
      <c r="AB217" s="308"/>
      <c r="AC217" s="308"/>
      <c r="AD217" s="97"/>
    </row>
    <row r="218" spans="1:30" ht="18" customHeight="1">
      <c r="A218" s="104"/>
      <c r="B218" s="98"/>
      <c r="C218" s="99"/>
      <c r="D218" s="54" t="s">
        <v>249</v>
      </c>
      <c r="E218" s="55" t="s">
        <v>250</v>
      </c>
      <c r="F218" s="56" t="s">
        <v>251</v>
      </c>
      <c r="G218" s="164">
        <v>1</v>
      </c>
      <c r="H218" s="156">
        <v>45</v>
      </c>
      <c r="I218" s="156">
        <v>30</v>
      </c>
      <c r="J218" s="94">
        <v>13</v>
      </c>
      <c r="K218" s="101">
        <f t="shared" si="11"/>
        <v>1</v>
      </c>
      <c r="L218" s="101">
        <f t="shared" si="12"/>
        <v>1</v>
      </c>
      <c r="M218" s="58">
        <f t="shared" si="13"/>
        <v>67.5</v>
      </c>
      <c r="N218" s="325"/>
      <c r="O218" s="325"/>
      <c r="P218" s="288"/>
      <c r="Q218" s="325"/>
      <c r="R218" s="288"/>
      <c r="S218" s="288"/>
      <c r="T218" s="288"/>
      <c r="U218" s="288"/>
      <c r="V218" s="288"/>
      <c r="W218" s="288"/>
      <c r="X218" s="288"/>
      <c r="Y218" s="308"/>
      <c r="Z218" s="308"/>
      <c r="AA218" s="308"/>
      <c r="AB218" s="308"/>
      <c r="AC218" s="308"/>
      <c r="AD218" s="97"/>
    </row>
    <row r="219" spans="1:30" ht="18" customHeight="1">
      <c r="A219" s="104"/>
      <c r="B219" s="121"/>
      <c r="C219" s="122"/>
      <c r="D219" s="54">
        <v>21100119810</v>
      </c>
      <c r="E219" s="55" t="s">
        <v>164</v>
      </c>
      <c r="F219" s="56" t="s">
        <v>209</v>
      </c>
      <c r="G219" s="164">
        <v>1</v>
      </c>
      <c r="H219" s="156">
        <v>30</v>
      </c>
      <c r="I219" s="156">
        <v>60</v>
      </c>
      <c r="J219" s="94">
        <v>40</v>
      </c>
      <c r="K219" s="101">
        <f t="shared" si="11"/>
        <v>1.2</v>
      </c>
      <c r="L219" s="101">
        <f t="shared" si="12"/>
        <v>1.2</v>
      </c>
      <c r="M219" s="58">
        <f t="shared" si="13"/>
        <v>90</v>
      </c>
      <c r="N219" s="325"/>
      <c r="O219" s="325"/>
      <c r="P219" s="288"/>
      <c r="Q219" s="325"/>
      <c r="R219" s="288"/>
      <c r="S219" s="288"/>
      <c r="T219" s="288"/>
      <c r="U219" s="288"/>
      <c r="V219" s="288"/>
      <c r="W219" s="288"/>
      <c r="X219" s="288"/>
      <c r="Y219" s="308"/>
      <c r="Z219" s="308"/>
      <c r="AA219" s="308"/>
      <c r="AB219" s="308"/>
      <c r="AC219" s="308"/>
      <c r="AD219" s="97"/>
    </row>
    <row r="220" spans="1:30" ht="18" customHeight="1">
      <c r="A220" s="104"/>
      <c r="B220" s="121"/>
      <c r="C220" s="122"/>
      <c r="D220" s="54"/>
      <c r="E220" s="55" t="s">
        <v>221</v>
      </c>
      <c r="F220" s="198" t="s">
        <v>336</v>
      </c>
      <c r="G220" s="164"/>
      <c r="H220" s="156"/>
      <c r="I220" s="156"/>
      <c r="J220" s="94"/>
      <c r="K220" s="101">
        <f t="shared" si="11"/>
        <v>0</v>
      </c>
      <c r="L220" s="101">
        <f t="shared" si="12"/>
        <v>0</v>
      </c>
      <c r="M220" s="58">
        <f t="shared" si="13"/>
        <v>0</v>
      </c>
      <c r="N220" s="325"/>
      <c r="O220" s="325"/>
      <c r="P220" s="288"/>
      <c r="Q220" s="325"/>
      <c r="R220" s="288"/>
      <c r="S220" s="288"/>
      <c r="T220" s="288"/>
      <c r="U220" s="288"/>
      <c r="V220" s="288"/>
      <c r="W220" s="288"/>
      <c r="X220" s="288"/>
      <c r="Y220" s="308"/>
      <c r="Z220" s="308"/>
      <c r="AA220" s="308"/>
      <c r="AB220" s="308"/>
      <c r="AC220" s="308"/>
      <c r="AD220" s="97"/>
    </row>
    <row r="221" spans="1:30" ht="18" customHeight="1">
      <c r="A221" s="135"/>
      <c r="B221" s="121"/>
      <c r="C221" s="122"/>
      <c r="D221" s="54"/>
      <c r="E221" s="55" t="s">
        <v>277</v>
      </c>
      <c r="F221" s="56" t="s">
        <v>188</v>
      </c>
      <c r="G221" s="164">
        <v>2</v>
      </c>
      <c r="H221" s="156">
        <v>45</v>
      </c>
      <c r="I221" s="156">
        <v>30</v>
      </c>
      <c r="J221" s="94">
        <v>40</v>
      </c>
      <c r="K221" s="101">
        <f t="shared" si="11"/>
        <v>1.2</v>
      </c>
      <c r="L221" s="101">
        <f t="shared" si="12"/>
        <v>1.2</v>
      </c>
      <c r="M221" s="58">
        <f t="shared" si="13"/>
        <v>81</v>
      </c>
      <c r="N221" s="325"/>
      <c r="O221" s="325"/>
      <c r="P221" s="316"/>
      <c r="Q221" s="325"/>
      <c r="R221" s="316"/>
      <c r="S221" s="316"/>
      <c r="T221" s="316"/>
      <c r="U221" s="316"/>
      <c r="V221" s="316"/>
      <c r="W221" s="316"/>
      <c r="X221" s="316"/>
      <c r="Y221" s="308"/>
      <c r="Z221" s="308"/>
      <c r="AA221" s="308"/>
      <c r="AB221" s="308"/>
      <c r="AC221" s="308"/>
      <c r="AD221" s="97"/>
    </row>
    <row r="222" spans="1:30" ht="18" customHeight="1">
      <c r="A222" s="135"/>
      <c r="B222" s="121"/>
      <c r="C222" s="122"/>
      <c r="D222" s="54"/>
      <c r="E222" s="55" t="s">
        <v>164</v>
      </c>
      <c r="F222" s="56" t="s">
        <v>385</v>
      </c>
      <c r="G222" s="164">
        <v>2</v>
      </c>
      <c r="H222" s="156">
        <v>30</v>
      </c>
      <c r="I222" s="156">
        <v>60</v>
      </c>
      <c r="J222" s="94">
        <v>40</v>
      </c>
      <c r="K222" s="101">
        <f t="shared" si="11"/>
        <v>1.2</v>
      </c>
      <c r="L222" s="101">
        <f t="shared" si="12"/>
        <v>1.2</v>
      </c>
      <c r="M222" s="58">
        <f t="shared" si="13"/>
        <v>90</v>
      </c>
      <c r="N222" s="325"/>
      <c r="O222" s="325"/>
      <c r="P222" s="316"/>
      <c r="Q222" s="325"/>
      <c r="R222" s="316"/>
      <c r="S222" s="316"/>
      <c r="T222" s="316"/>
      <c r="U222" s="316"/>
      <c r="V222" s="316"/>
      <c r="W222" s="316"/>
      <c r="X222" s="316"/>
      <c r="Y222" s="308"/>
      <c r="Z222" s="308"/>
      <c r="AA222" s="308"/>
      <c r="AB222" s="308"/>
      <c r="AC222" s="308"/>
      <c r="AD222" s="97"/>
    </row>
    <row r="223" spans="1:30" ht="18" customHeight="1">
      <c r="A223" s="135"/>
      <c r="B223" s="121"/>
      <c r="C223" s="122"/>
      <c r="D223" s="54"/>
      <c r="E223" s="55" t="s">
        <v>164</v>
      </c>
      <c r="F223" s="56" t="s">
        <v>387</v>
      </c>
      <c r="G223" s="164">
        <v>2</v>
      </c>
      <c r="H223" s="156">
        <v>30</v>
      </c>
      <c r="I223" s="156">
        <v>60</v>
      </c>
      <c r="J223" s="94">
        <v>40</v>
      </c>
      <c r="K223" s="101">
        <f t="shared" si="11"/>
        <v>1.2</v>
      </c>
      <c r="L223" s="101">
        <f t="shared" si="12"/>
        <v>1.2</v>
      </c>
      <c r="M223" s="58">
        <f t="shared" si="13"/>
        <v>90</v>
      </c>
      <c r="N223" s="325"/>
      <c r="O223" s="325"/>
      <c r="P223" s="316"/>
      <c r="Q223" s="325"/>
      <c r="R223" s="316"/>
      <c r="S223" s="316"/>
      <c r="T223" s="316"/>
      <c r="U223" s="316"/>
      <c r="V223" s="316"/>
      <c r="W223" s="316"/>
      <c r="X223" s="316"/>
      <c r="Y223" s="308"/>
      <c r="Z223" s="308"/>
      <c r="AA223" s="308"/>
      <c r="AB223" s="308"/>
      <c r="AC223" s="308"/>
      <c r="AD223" s="97"/>
    </row>
    <row r="224" spans="1:30" ht="18" customHeight="1">
      <c r="A224" s="104"/>
      <c r="B224" s="121"/>
      <c r="C224" s="122"/>
      <c r="D224" s="54"/>
      <c r="E224" s="55" t="s">
        <v>164</v>
      </c>
      <c r="F224" s="56" t="s">
        <v>471</v>
      </c>
      <c r="G224" s="164">
        <v>2</v>
      </c>
      <c r="H224" s="156">
        <v>30</v>
      </c>
      <c r="I224" s="156">
        <v>60</v>
      </c>
      <c r="J224" s="94">
        <v>40</v>
      </c>
      <c r="K224" s="101">
        <f t="shared" si="11"/>
        <v>1.2</v>
      </c>
      <c r="L224" s="101">
        <f t="shared" si="12"/>
        <v>1.2</v>
      </c>
      <c r="M224" s="58">
        <f t="shared" si="13"/>
        <v>90</v>
      </c>
      <c r="N224" s="325"/>
      <c r="O224" s="325"/>
      <c r="P224" s="288"/>
      <c r="Q224" s="325"/>
      <c r="R224" s="288"/>
      <c r="S224" s="288"/>
      <c r="T224" s="288"/>
      <c r="U224" s="288"/>
      <c r="V224" s="288"/>
      <c r="W224" s="288"/>
      <c r="X224" s="288"/>
      <c r="Y224" s="308"/>
      <c r="Z224" s="308"/>
      <c r="AA224" s="308"/>
      <c r="AB224" s="308"/>
      <c r="AC224" s="308"/>
      <c r="AD224" s="97"/>
    </row>
    <row r="225" spans="1:30" ht="18" hidden="1" customHeight="1">
      <c r="A225" s="135"/>
      <c r="B225" s="121"/>
      <c r="C225" s="122"/>
      <c r="D225" s="54"/>
      <c r="E225" s="55"/>
      <c r="F225" s="56"/>
      <c r="G225" s="164"/>
      <c r="H225" s="156"/>
      <c r="I225" s="156"/>
      <c r="J225" s="94"/>
      <c r="K225" s="101"/>
      <c r="L225" s="101"/>
      <c r="M225" s="58"/>
      <c r="N225" s="325"/>
      <c r="O225" s="325"/>
      <c r="P225" s="316"/>
      <c r="Q225" s="325"/>
      <c r="R225" s="316"/>
      <c r="S225" s="316"/>
      <c r="T225" s="316"/>
      <c r="U225" s="316"/>
      <c r="V225" s="316"/>
      <c r="W225" s="316"/>
      <c r="X225" s="316"/>
      <c r="Y225" s="308"/>
      <c r="Z225" s="308"/>
      <c r="AA225" s="308"/>
      <c r="AB225" s="308"/>
      <c r="AC225" s="308"/>
      <c r="AD225" s="97"/>
    </row>
    <row r="226" spans="1:30" ht="18" hidden="1" customHeight="1">
      <c r="A226" s="135"/>
      <c r="B226" s="121"/>
      <c r="C226" s="122"/>
      <c r="D226" s="54"/>
      <c r="E226" s="55"/>
      <c r="F226" s="56"/>
      <c r="G226" s="164"/>
      <c r="H226" s="156"/>
      <c r="I226" s="156"/>
      <c r="J226" s="94"/>
      <c r="K226" s="101">
        <f t="shared" si="11"/>
        <v>0</v>
      </c>
      <c r="L226" s="101">
        <f t="shared" si="12"/>
        <v>0</v>
      </c>
      <c r="M226" s="58">
        <f t="shared" si="13"/>
        <v>0</v>
      </c>
      <c r="N226" s="325"/>
      <c r="O226" s="325"/>
      <c r="P226" s="316"/>
      <c r="Q226" s="325"/>
      <c r="R226" s="316"/>
      <c r="S226" s="316"/>
      <c r="T226" s="316"/>
      <c r="U226" s="316"/>
      <c r="V226" s="316"/>
      <c r="W226" s="316"/>
      <c r="X226" s="316"/>
      <c r="Y226" s="308"/>
      <c r="Z226" s="308"/>
      <c r="AA226" s="308"/>
      <c r="AB226" s="308"/>
      <c r="AC226" s="308"/>
      <c r="AD226" s="97"/>
    </row>
    <row r="227" spans="1:30" ht="18" hidden="1" customHeight="1">
      <c r="A227" s="135"/>
      <c r="B227" s="121"/>
      <c r="C227" s="122"/>
      <c r="D227" s="54"/>
      <c r="E227" s="55"/>
      <c r="F227" s="56"/>
      <c r="G227" s="164"/>
      <c r="H227" s="156"/>
      <c r="I227" s="156"/>
      <c r="J227" s="94"/>
      <c r="K227" s="101">
        <f t="shared" si="11"/>
        <v>0</v>
      </c>
      <c r="L227" s="101">
        <f t="shared" si="12"/>
        <v>0</v>
      </c>
      <c r="M227" s="58">
        <f t="shared" si="13"/>
        <v>0</v>
      </c>
      <c r="N227" s="325"/>
      <c r="O227" s="325"/>
      <c r="P227" s="316"/>
      <c r="Q227" s="325"/>
      <c r="R227" s="316"/>
      <c r="S227" s="316"/>
      <c r="T227" s="316"/>
      <c r="U227" s="316"/>
      <c r="V227" s="316"/>
      <c r="W227" s="316"/>
      <c r="X227" s="316"/>
      <c r="Y227" s="308"/>
      <c r="Z227" s="308"/>
      <c r="AA227" s="308"/>
      <c r="AB227" s="308"/>
      <c r="AC227" s="308"/>
      <c r="AD227" s="97"/>
    </row>
    <row r="228" spans="1:30" ht="18" hidden="1" customHeight="1">
      <c r="A228" s="104"/>
      <c r="B228" s="121"/>
      <c r="C228" s="122"/>
      <c r="D228" s="54"/>
      <c r="E228" s="55"/>
      <c r="F228" s="56"/>
      <c r="G228" s="164"/>
      <c r="H228" s="156"/>
      <c r="I228" s="156"/>
      <c r="J228" s="94"/>
      <c r="K228" s="101">
        <f t="shared" si="11"/>
        <v>0</v>
      </c>
      <c r="L228" s="101">
        <f t="shared" si="12"/>
        <v>0</v>
      </c>
      <c r="M228" s="58">
        <f t="shared" si="13"/>
        <v>0</v>
      </c>
      <c r="N228" s="325"/>
      <c r="O228" s="325"/>
      <c r="P228" s="288"/>
      <c r="Q228" s="325"/>
      <c r="R228" s="288"/>
      <c r="S228" s="288"/>
      <c r="T228" s="288"/>
      <c r="U228" s="288"/>
      <c r="V228" s="288"/>
      <c r="W228" s="288"/>
      <c r="X228" s="288"/>
      <c r="Y228" s="308"/>
      <c r="Z228" s="308"/>
      <c r="AA228" s="308"/>
      <c r="AB228" s="308"/>
      <c r="AC228" s="308"/>
      <c r="AD228" s="97"/>
    </row>
    <row r="229" spans="1:30" ht="18" hidden="1" customHeight="1">
      <c r="A229" s="104"/>
      <c r="B229" s="77"/>
      <c r="C229" s="122"/>
      <c r="D229" s="54"/>
      <c r="E229" s="55"/>
      <c r="F229" s="56"/>
      <c r="G229" s="164"/>
      <c r="H229" s="156"/>
      <c r="I229" s="156"/>
      <c r="J229" s="94"/>
      <c r="K229" s="101">
        <f t="shared" si="11"/>
        <v>0</v>
      </c>
      <c r="L229" s="101">
        <f t="shared" si="12"/>
        <v>0</v>
      </c>
      <c r="M229" s="58">
        <f t="shared" si="13"/>
        <v>0</v>
      </c>
      <c r="N229" s="325"/>
      <c r="O229" s="325"/>
      <c r="P229" s="288"/>
      <c r="Q229" s="325"/>
      <c r="R229" s="288"/>
      <c r="S229" s="288"/>
      <c r="T229" s="288"/>
      <c r="U229" s="288"/>
      <c r="V229" s="288"/>
      <c r="W229" s="288"/>
      <c r="X229" s="288"/>
      <c r="Y229" s="308"/>
      <c r="Z229" s="308"/>
      <c r="AA229" s="308"/>
      <c r="AB229" s="308"/>
      <c r="AC229" s="308"/>
      <c r="AD229" s="97"/>
    </row>
    <row r="230" spans="1:30" ht="18" hidden="1" customHeight="1">
      <c r="A230" s="104"/>
      <c r="B230" s="77"/>
      <c r="C230" s="122"/>
      <c r="D230" s="54"/>
      <c r="E230" s="55"/>
      <c r="F230" s="56"/>
      <c r="G230" s="164"/>
      <c r="H230" s="156"/>
      <c r="I230" s="156"/>
      <c r="J230" s="94"/>
      <c r="K230" s="101">
        <f t="shared" si="11"/>
        <v>0</v>
      </c>
      <c r="L230" s="101">
        <f t="shared" si="12"/>
        <v>0</v>
      </c>
      <c r="M230" s="58">
        <f t="shared" si="13"/>
        <v>0</v>
      </c>
      <c r="N230" s="325"/>
      <c r="O230" s="325"/>
      <c r="P230" s="288"/>
      <c r="Q230" s="325"/>
      <c r="R230" s="288"/>
      <c r="S230" s="288"/>
      <c r="T230" s="288"/>
      <c r="U230" s="288"/>
      <c r="V230" s="288"/>
      <c r="W230" s="288"/>
      <c r="X230" s="288"/>
      <c r="Y230" s="308"/>
      <c r="Z230" s="308"/>
      <c r="AA230" s="308"/>
      <c r="AB230" s="308"/>
      <c r="AC230" s="308"/>
      <c r="AD230" s="97"/>
    </row>
    <row r="231" spans="1:30" ht="18" hidden="1" customHeight="1">
      <c r="A231" s="104"/>
      <c r="B231" s="313"/>
      <c r="C231" s="314"/>
      <c r="D231" s="54"/>
      <c r="E231" s="55"/>
      <c r="F231" s="56"/>
      <c r="G231" s="164"/>
      <c r="H231" s="156"/>
      <c r="I231" s="156"/>
      <c r="J231" s="94"/>
      <c r="K231" s="101">
        <f t="shared" si="11"/>
        <v>0</v>
      </c>
      <c r="L231" s="101">
        <f t="shared" si="12"/>
        <v>0</v>
      </c>
      <c r="M231" s="58">
        <f t="shared" si="13"/>
        <v>0</v>
      </c>
      <c r="N231" s="325"/>
      <c r="O231" s="325"/>
      <c r="P231" s="288"/>
      <c r="Q231" s="325"/>
      <c r="R231" s="288"/>
      <c r="S231" s="288"/>
      <c r="T231" s="288"/>
      <c r="U231" s="288"/>
      <c r="V231" s="288"/>
      <c r="W231" s="288"/>
      <c r="X231" s="288"/>
      <c r="Y231" s="308"/>
      <c r="Z231" s="308"/>
      <c r="AA231" s="308"/>
      <c r="AB231" s="308"/>
      <c r="AC231" s="308"/>
      <c r="AD231" s="97"/>
    </row>
    <row r="232" spans="1:30" ht="18" hidden="1" customHeight="1">
      <c r="A232" s="104"/>
      <c r="B232" s="121"/>
      <c r="C232" s="122"/>
      <c r="D232" s="54"/>
      <c r="E232" s="55"/>
      <c r="F232" s="56"/>
      <c r="G232" s="88"/>
      <c r="H232" s="154"/>
      <c r="I232" s="154"/>
      <c r="J232" s="94"/>
      <c r="K232" s="101">
        <f t="shared" si="11"/>
        <v>0</v>
      </c>
      <c r="L232" s="101">
        <f t="shared" si="12"/>
        <v>0</v>
      </c>
      <c r="M232" s="58">
        <f t="shared" si="13"/>
        <v>0</v>
      </c>
      <c r="N232" s="325"/>
      <c r="O232" s="325"/>
      <c r="P232" s="288"/>
      <c r="Q232" s="325"/>
      <c r="R232" s="316"/>
      <c r="S232" s="316"/>
      <c r="T232" s="316"/>
      <c r="U232" s="316"/>
      <c r="V232" s="316"/>
      <c r="W232" s="316"/>
      <c r="X232" s="316"/>
      <c r="Y232" s="308"/>
      <c r="Z232" s="308"/>
      <c r="AA232" s="308"/>
      <c r="AB232" s="308"/>
      <c r="AC232" s="308"/>
      <c r="AD232" s="97"/>
    </row>
    <row r="233" spans="1:30" ht="18" customHeight="1">
      <c r="A233" s="111">
        <v>12</v>
      </c>
      <c r="B233" s="105" t="s">
        <v>99</v>
      </c>
      <c r="C233" s="115" t="s">
        <v>100</v>
      </c>
      <c r="D233" s="54">
        <v>71400119914</v>
      </c>
      <c r="E233" s="55" t="s">
        <v>164</v>
      </c>
      <c r="F233" s="56" t="s">
        <v>194</v>
      </c>
      <c r="G233" s="79">
        <v>1</v>
      </c>
      <c r="H233" s="159">
        <v>30</v>
      </c>
      <c r="I233" s="160">
        <v>60</v>
      </c>
      <c r="J233" s="94">
        <v>43</v>
      </c>
      <c r="K233" s="101">
        <f t="shared" si="11"/>
        <v>1.2</v>
      </c>
      <c r="L233" s="101">
        <f t="shared" si="12"/>
        <v>1.2</v>
      </c>
      <c r="M233" s="58">
        <f t="shared" si="13"/>
        <v>90</v>
      </c>
      <c r="N233" s="330">
        <v>67.5</v>
      </c>
      <c r="O233" s="333"/>
      <c r="P233" s="341">
        <f>SUM(M233:M250)+N233+O252</f>
        <v>974.40000000000009</v>
      </c>
      <c r="Q233" s="330" t="s">
        <v>101</v>
      </c>
      <c r="R233" s="341">
        <v>55</v>
      </c>
      <c r="S233" s="315" t="s">
        <v>103</v>
      </c>
      <c r="T233" s="330" t="s">
        <v>103</v>
      </c>
      <c r="U233" s="315" t="s">
        <v>104</v>
      </c>
      <c r="V233" s="330">
        <v>112</v>
      </c>
      <c r="W233" s="315" t="s">
        <v>102</v>
      </c>
      <c r="X233" s="330">
        <v>56</v>
      </c>
      <c r="Y233" s="345">
        <f>ROUND((P233-T233),1)</f>
        <v>524.4</v>
      </c>
      <c r="Z233" s="372">
        <f>IF(OR(SUM(V233:V251)="",SUM(Q233:Q251)=""),0,IF(OR(SUM(U233:U251)=320,SUM(V233:V251)&gt;0),ROUND((SUM(Q233:Q251)-SUM(V233:V251)),1),0))</f>
        <v>-112</v>
      </c>
      <c r="AA233" s="372">
        <f>IF(OR(SUM(X233:X251)="",SUM(R233:R251)=""),0,IF(OR(SUM(W233:W251)=160,SUM(X233:X251)&gt;0),ROUND((SUM(R233:R251)-SUM(X233:X251)),1),0))</f>
        <v>-1</v>
      </c>
      <c r="AB233" s="341"/>
      <c r="AC233" s="367">
        <f>SUM(Y233:AA252)</f>
        <v>411.4</v>
      </c>
      <c r="AD233" s="137"/>
    </row>
    <row r="234" spans="1:30" ht="18" customHeight="1">
      <c r="A234" s="104"/>
      <c r="B234" s="121"/>
      <c r="C234" s="122"/>
      <c r="D234" s="54">
        <v>71400177001</v>
      </c>
      <c r="E234" s="55" t="s">
        <v>195</v>
      </c>
      <c r="F234" s="56" t="s">
        <v>196</v>
      </c>
      <c r="G234" s="79">
        <v>1</v>
      </c>
      <c r="H234" s="159">
        <v>45</v>
      </c>
      <c r="I234" s="160">
        <v>0</v>
      </c>
      <c r="J234" s="94">
        <v>70</v>
      </c>
      <c r="K234" s="101">
        <f t="shared" si="11"/>
        <v>1.3</v>
      </c>
      <c r="L234" s="101">
        <f t="shared" si="12"/>
        <v>0</v>
      </c>
      <c r="M234" s="58">
        <f t="shared" si="13"/>
        <v>58.5</v>
      </c>
      <c r="N234" s="331"/>
      <c r="O234" s="334"/>
      <c r="P234" s="343"/>
      <c r="Q234" s="331"/>
      <c r="R234" s="343"/>
      <c r="S234" s="288"/>
      <c r="T234" s="331"/>
      <c r="U234" s="288"/>
      <c r="V234" s="331"/>
      <c r="W234" s="288"/>
      <c r="X234" s="331"/>
      <c r="Y234" s="308"/>
      <c r="Z234" s="308"/>
      <c r="AA234" s="308"/>
      <c r="AB234" s="343"/>
      <c r="AC234" s="308"/>
      <c r="AD234" s="137"/>
    </row>
    <row r="235" spans="1:30" ht="18" customHeight="1">
      <c r="A235" s="104"/>
      <c r="B235" s="77"/>
      <c r="C235" s="122"/>
      <c r="D235" s="54">
        <v>71400177001</v>
      </c>
      <c r="E235" s="55" t="s">
        <v>195</v>
      </c>
      <c r="F235" s="56" t="s">
        <v>196</v>
      </c>
      <c r="G235" s="79">
        <v>1</v>
      </c>
      <c r="H235" s="159">
        <v>0</v>
      </c>
      <c r="I235" s="160">
        <v>30</v>
      </c>
      <c r="J235" s="94">
        <v>35</v>
      </c>
      <c r="K235" s="101">
        <f t="shared" si="11"/>
        <v>0</v>
      </c>
      <c r="L235" s="101">
        <f t="shared" si="12"/>
        <v>1.1000000000000001</v>
      </c>
      <c r="M235" s="58">
        <f t="shared" si="13"/>
        <v>24.8</v>
      </c>
      <c r="N235" s="331"/>
      <c r="O235" s="334"/>
      <c r="P235" s="343"/>
      <c r="Q235" s="331"/>
      <c r="R235" s="343"/>
      <c r="S235" s="288"/>
      <c r="T235" s="331"/>
      <c r="U235" s="288"/>
      <c r="V235" s="331"/>
      <c r="W235" s="288"/>
      <c r="X235" s="331"/>
      <c r="Y235" s="308"/>
      <c r="Z235" s="308"/>
      <c r="AA235" s="308"/>
      <c r="AB235" s="343"/>
      <c r="AC235" s="308"/>
      <c r="AD235" s="137"/>
    </row>
    <row r="236" spans="1:30" ht="18" customHeight="1">
      <c r="A236" s="104"/>
      <c r="B236" s="77"/>
      <c r="C236" s="122"/>
      <c r="D236" s="54">
        <v>71400177001</v>
      </c>
      <c r="E236" s="55" t="s">
        <v>195</v>
      </c>
      <c r="F236" s="56" t="s">
        <v>196</v>
      </c>
      <c r="G236" s="79">
        <v>1</v>
      </c>
      <c r="H236" s="159">
        <v>0</v>
      </c>
      <c r="I236" s="160">
        <v>30</v>
      </c>
      <c r="J236" s="94">
        <v>35</v>
      </c>
      <c r="K236" s="101">
        <f t="shared" si="11"/>
        <v>0</v>
      </c>
      <c r="L236" s="101">
        <f t="shared" si="12"/>
        <v>1.1000000000000001</v>
      </c>
      <c r="M236" s="58">
        <f t="shared" si="13"/>
        <v>24.8</v>
      </c>
      <c r="N236" s="331"/>
      <c r="O236" s="334"/>
      <c r="P236" s="343"/>
      <c r="Q236" s="331"/>
      <c r="R236" s="343"/>
      <c r="S236" s="288"/>
      <c r="T236" s="331"/>
      <c r="U236" s="288"/>
      <c r="V236" s="331"/>
      <c r="W236" s="288"/>
      <c r="X236" s="331"/>
      <c r="Y236" s="308"/>
      <c r="Z236" s="308"/>
      <c r="AA236" s="308"/>
      <c r="AB236" s="343"/>
      <c r="AC236" s="308"/>
      <c r="AD236" s="137"/>
    </row>
    <row r="237" spans="1:30" ht="18" customHeight="1">
      <c r="A237" s="104"/>
      <c r="B237" s="77"/>
      <c r="C237" s="122"/>
      <c r="D237" s="54">
        <v>41000092401</v>
      </c>
      <c r="E237" s="55" t="s">
        <v>195</v>
      </c>
      <c r="F237" s="56" t="s">
        <v>162</v>
      </c>
      <c r="G237" s="79">
        <v>1</v>
      </c>
      <c r="H237" s="159">
        <v>45</v>
      </c>
      <c r="I237" s="160">
        <v>30</v>
      </c>
      <c r="J237" s="94">
        <v>30</v>
      </c>
      <c r="K237" s="101">
        <f t="shared" si="11"/>
        <v>1</v>
      </c>
      <c r="L237" s="101">
        <f t="shared" si="12"/>
        <v>1.1000000000000001</v>
      </c>
      <c r="M237" s="58">
        <f t="shared" si="13"/>
        <v>69.8</v>
      </c>
      <c r="N237" s="331"/>
      <c r="O237" s="334"/>
      <c r="P237" s="343"/>
      <c r="Q237" s="331"/>
      <c r="R237" s="343"/>
      <c r="S237" s="288"/>
      <c r="T237" s="331"/>
      <c r="U237" s="288"/>
      <c r="V237" s="331"/>
      <c r="W237" s="288"/>
      <c r="X237" s="331"/>
      <c r="Y237" s="308"/>
      <c r="Z237" s="308"/>
      <c r="AA237" s="308"/>
      <c r="AB237" s="343"/>
      <c r="AC237" s="308"/>
      <c r="AD237" s="137"/>
    </row>
    <row r="238" spans="1:30" ht="18" customHeight="1">
      <c r="A238" s="104"/>
      <c r="B238" s="77"/>
      <c r="C238" s="122"/>
      <c r="D238" s="54">
        <v>21100009901</v>
      </c>
      <c r="E238" s="55" t="s">
        <v>195</v>
      </c>
      <c r="F238" s="56" t="s">
        <v>197</v>
      </c>
      <c r="G238" s="79">
        <v>1</v>
      </c>
      <c r="H238" s="159">
        <v>45</v>
      </c>
      <c r="I238" s="160">
        <v>30</v>
      </c>
      <c r="J238" s="94">
        <v>38</v>
      </c>
      <c r="K238" s="101">
        <f t="shared" si="11"/>
        <v>1.2</v>
      </c>
      <c r="L238" s="101">
        <f t="shared" si="12"/>
        <v>1.2</v>
      </c>
      <c r="M238" s="58">
        <f t="shared" si="13"/>
        <v>81</v>
      </c>
      <c r="N238" s="331"/>
      <c r="O238" s="334"/>
      <c r="P238" s="343"/>
      <c r="Q238" s="331"/>
      <c r="R238" s="343"/>
      <c r="S238" s="288"/>
      <c r="T238" s="331"/>
      <c r="U238" s="288"/>
      <c r="V238" s="331"/>
      <c r="W238" s="288"/>
      <c r="X238" s="331"/>
      <c r="Y238" s="308"/>
      <c r="Z238" s="308"/>
      <c r="AA238" s="308"/>
      <c r="AB238" s="343"/>
      <c r="AC238" s="308"/>
      <c r="AD238" s="137"/>
    </row>
    <row r="239" spans="1:30" ht="18" customHeight="1">
      <c r="A239" s="104"/>
      <c r="B239" s="77"/>
      <c r="C239" s="122"/>
      <c r="D239" s="54">
        <v>21100009902</v>
      </c>
      <c r="E239" s="55" t="s">
        <v>195</v>
      </c>
      <c r="F239" s="56" t="s">
        <v>198</v>
      </c>
      <c r="G239" s="79">
        <v>1</v>
      </c>
      <c r="H239" s="159">
        <v>45</v>
      </c>
      <c r="I239" s="160">
        <v>30</v>
      </c>
      <c r="J239" s="94">
        <v>43</v>
      </c>
      <c r="K239" s="101">
        <f t="shared" si="11"/>
        <v>1.2</v>
      </c>
      <c r="L239" s="101">
        <f t="shared" si="12"/>
        <v>1.2</v>
      </c>
      <c r="M239" s="58">
        <f t="shared" si="13"/>
        <v>81</v>
      </c>
      <c r="N239" s="331"/>
      <c r="O239" s="334"/>
      <c r="P239" s="343"/>
      <c r="Q239" s="331"/>
      <c r="R239" s="343"/>
      <c r="S239" s="288"/>
      <c r="T239" s="331"/>
      <c r="U239" s="288"/>
      <c r="V239" s="331"/>
      <c r="W239" s="288"/>
      <c r="X239" s="331"/>
      <c r="Y239" s="308"/>
      <c r="Z239" s="308"/>
      <c r="AA239" s="308"/>
      <c r="AB239" s="343"/>
      <c r="AC239" s="308"/>
      <c r="AD239" s="137"/>
    </row>
    <row r="240" spans="1:30" ht="18" customHeight="1">
      <c r="A240" s="104"/>
      <c r="B240" s="313"/>
      <c r="C240" s="314"/>
      <c r="D240" s="54"/>
      <c r="E240" s="55" t="s">
        <v>221</v>
      </c>
      <c r="F240" s="56" t="s">
        <v>238</v>
      </c>
      <c r="G240" s="79">
        <v>1</v>
      </c>
      <c r="H240" s="159"/>
      <c r="I240" s="160"/>
      <c r="J240" s="94">
        <v>62</v>
      </c>
      <c r="K240" s="101">
        <f t="shared" si="11"/>
        <v>0</v>
      </c>
      <c r="L240" s="101">
        <f t="shared" si="12"/>
        <v>0</v>
      </c>
      <c r="M240" s="58">
        <f t="shared" si="13"/>
        <v>0</v>
      </c>
      <c r="N240" s="331"/>
      <c r="O240" s="334"/>
      <c r="P240" s="343"/>
      <c r="Q240" s="331"/>
      <c r="R240" s="343"/>
      <c r="S240" s="288"/>
      <c r="T240" s="331"/>
      <c r="U240" s="288"/>
      <c r="V240" s="331"/>
      <c r="W240" s="288"/>
      <c r="X240" s="331"/>
      <c r="Y240" s="308"/>
      <c r="Z240" s="308"/>
      <c r="AA240" s="308"/>
      <c r="AB240" s="343"/>
      <c r="AC240" s="308"/>
      <c r="AD240" s="137"/>
    </row>
    <row r="241" spans="1:30" ht="18" customHeight="1">
      <c r="A241" s="135"/>
      <c r="B241" s="313"/>
      <c r="C241" s="314"/>
      <c r="D241" s="54"/>
      <c r="E241" s="55" t="s">
        <v>195</v>
      </c>
      <c r="F241" s="56" t="s">
        <v>162</v>
      </c>
      <c r="G241" s="79">
        <v>2</v>
      </c>
      <c r="H241" s="159">
        <v>30</v>
      </c>
      <c r="I241" s="160">
        <v>30</v>
      </c>
      <c r="J241" s="94">
        <v>40</v>
      </c>
      <c r="K241" s="101">
        <f t="shared" si="11"/>
        <v>1.2</v>
      </c>
      <c r="L241" s="101">
        <f t="shared" si="12"/>
        <v>1.2</v>
      </c>
      <c r="M241" s="58">
        <f t="shared" si="13"/>
        <v>63</v>
      </c>
      <c r="N241" s="331"/>
      <c r="O241" s="334"/>
      <c r="P241" s="343"/>
      <c r="Q241" s="331"/>
      <c r="R241" s="343"/>
      <c r="S241" s="316"/>
      <c r="T241" s="331"/>
      <c r="U241" s="316"/>
      <c r="V241" s="331"/>
      <c r="W241" s="316"/>
      <c r="X241" s="331"/>
      <c r="Y241" s="308"/>
      <c r="Z241" s="308"/>
      <c r="AA241" s="308"/>
      <c r="AB241" s="343"/>
      <c r="AC241" s="308"/>
      <c r="AD241" s="137"/>
    </row>
    <row r="242" spans="1:30" s="220" customFormat="1" ht="18" customHeight="1">
      <c r="A242" s="135"/>
      <c r="B242" s="313"/>
      <c r="C242" s="314"/>
      <c r="D242" s="54"/>
      <c r="E242" s="55" t="s">
        <v>420</v>
      </c>
      <c r="F242" s="56" t="s">
        <v>265</v>
      </c>
      <c r="G242" s="79">
        <v>2</v>
      </c>
      <c r="H242" s="159">
        <v>35</v>
      </c>
      <c r="I242" s="160">
        <v>40</v>
      </c>
      <c r="J242" s="94">
        <v>40</v>
      </c>
      <c r="K242" s="101">
        <f t="shared" si="11"/>
        <v>1.2</v>
      </c>
      <c r="L242" s="101">
        <f t="shared" si="12"/>
        <v>1.2</v>
      </c>
      <c r="M242" s="58">
        <f t="shared" si="13"/>
        <v>78</v>
      </c>
      <c r="N242" s="331"/>
      <c r="O242" s="334"/>
      <c r="P242" s="343"/>
      <c r="Q242" s="331"/>
      <c r="R242" s="343"/>
      <c r="S242" s="316"/>
      <c r="T242" s="331"/>
      <c r="U242" s="316"/>
      <c r="V242" s="331"/>
      <c r="W242" s="316"/>
      <c r="X242" s="331"/>
      <c r="Y242" s="308"/>
      <c r="Z242" s="308"/>
      <c r="AA242" s="308"/>
      <c r="AB242" s="343"/>
      <c r="AC242" s="308"/>
      <c r="AD242" s="137"/>
    </row>
    <row r="243" spans="1:30" s="239" customFormat="1" ht="18" customHeight="1">
      <c r="A243" s="135"/>
      <c r="B243" s="313"/>
      <c r="C243" s="314"/>
      <c r="D243" s="54"/>
      <c r="E243" s="55" t="s">
        <v>488</v>
      </c>
      <c r="F243" s="56" t="s">
        <v>265</v>
      </c>
      <c r="G243" s="79">
        <v>2</v>
      </c>
      <c r="H243" s="159">
        <v>35</v>
      </c>
      <c r="I243" s="160">
        <v>40</v>
      </c>
      <c r="J243" s="94">
        <v>40</v>
      </c>
      <c r="K243" s="101">
        <f t="shared" si="11"/>
        <v>1.2</v>
      </c>
      <c r="L243" s="101">
        <f t="shared" si="12"/>
        <v>1.2</v>
      </c>
      <c r="M243" s="58">
        <f t="shared" si="13"/>
        <v>78</v>
      </c>
      <c r="N243" s="331"/>
      <c r="O243" s="334"/>
      <c r="P243" s="343"/>
      <c r="Q243" s="331"/>
      <c r="R243" s="343"/>
      <c r="S243" s="316"/>
      <c r="T243" s="331"/>
      <c r="U243" s="316"/>
      <c r="V243" s="331"/>
      <c r="W243" s="316"/>
      <c r="X243" s="331"/>
      <c r="Y243" s="308"/>
      <c r="Z243" s="308"/>
      <c r="AA243" s="308"/>
      <c r="AB243" s="343"/>
      <c r="AC243" s="308"/>
      <c r="AD243" s="137"/>
    </row>
    <row r="244" spans="1:30" s="220" customFormat="1" ht="18" customHeight="1">
      <c r="A244" s="135"/>
      <c r="B244" s="313"/>
      <c r="C244" s="314"/>
      <c r="D244" s="54"/>
      <c r="E244" s="55" t="s">
        <v>489</v>
      </c>
      <c r="F244" s="56" t="s">
        <v>265</v>
      </c>
      <c r="G244" s="79">
        <v>2</v>
      </c>
      <c r="H244" s="159">
        <v>35</v>
      </c>
      <c r="I244" s="160">
        <v>40</v>
      </c>
      <c r="J244" s="94">
        <v>40</v>
      </c>
      <c r="K244" s="101">
        <f t="shared" si="11"/>
        <v>1.2</v>
      </c>
      <c r="L244" s="101">
        <f t="shared" si="12"/>
        <v>1.2</v>
      </c>
      <c r="M244" s="58">
        <f t="shared" si="13"/>
        <v>78</v>
      </c>
      <c r="N244" s="331"/>
      <c r="O244" s="334"/>
      <c r="P244" s="343"/>
      <c r="Q244" s="331"/>
      <c r="R244" s="343"/>
      <c r="S244" s="316"/>
      <c r="T244" s="331"/>
      <c r="U244" s="316"/>
      <c r="V244" s="331"/>
      <c r="W244" s="316"/>
      <c r="X244" s="331"/>
      <c r="Y244" s="308"/>
      <c r="Z244" s="308"/>
      <c r="AA244" s="308"/>
      <c r="AB244" s="343"/>
      <c r="AC244" s="308"/>
      <c r="AD244" s="137"/>
    </row>
    <row r="245" spans="1:30" ht="18" customHeight="1">
      <c r="A245" s="135"/>
      <c r="B245" s="313"/>
      <c r="C245" s="314"/>
      <c r="D245" s="54"/>
      <c r="E245" s="55" t="s">
        <v>164</v>
      </c>
      <c r="F245" s="56" t="s">
        <v>389</v>
      </c>
      <c r="G245" s="79">
        <v>2</v>
      </c>
      <c r="H245" s="159">
        <v>30</v>
      </c>
      <c r="I245" s="160">
        <v>60</v>
      </c>
      <c r="J245" s="94">
        <v>40</v>
      </c>
      <c r="K245" s="101">
        <f t="shared" si="11"/>
        <v>1.2</v>
      </c>
      <c r="L245" s="101">
        <f t="shared" si="12"/>
        <v>1.2</v>
      </c>
      <c r="M245" s="58">
        <f t="shared" si="13"/>
        <v>90</v>
      </c>
      <c r="N245" s="331"/>
      <c r="O245" s="334"/>
      <c r="P245" s="343"/>
      <c r="Q245" s="331"/>
      <c r="R245" s="343"/>
      <c r="S245" s="316"/>
      <c r="T245" s="331"/>
      <c r="U245" s="316"/>
      <c r="V245" s="331"/>
      <c r="W245" s="316"/>
      <c r="X245" s="331"/>
      <c r="Y245" s="308"/>
      <c r="Z245" s="308"/>
      <c r="AA245" s="308"/>
      <c r="AB245" s="343"/>
      <c r="AC245" s="308"/>
      <c r="AD245" s="137"/>
    </row>
    <row r="246" spans="1:30" ht="18" customHeight="1">
      <c r="A246" s="135"/>
      <c r="B246" s="313"/>
      <c r="C246" s="314"/>
      <c r="D246" s="54"/>
      <c r="E246" s="55" t="s">
        <v>164</v>
      </c>
      <c r="F246" s="56" t="s">
        <v>390</v>
      </c>
      <c r="G246" s="79">
        <v>2</v>
      </c>
      <c r="H246" s="159">
        <v>30</v>
      </c>
      <c r="I246" s="160">
        <v>60</v>
      </c>
      <c r="J246" s="94">
        <v>40</v>
      </c>
      <c r="K246" s="101">
        <f t="shared" si="11"/>
        <v>1.2</v>
      </c>
      <c r="L246" s="101">
        <f t="shared" si="12"/>
        <v>1.2</v>
      </c>
      <c r="M246" s="58">
        <f t="shared" si="13"/>
        <v>90</v>
      </c>
      <c r="N246" s="331"/>
      <c r="O246" s="334"/>
      <c r="P246" s="343"/>
      <c r="Q246" s="331"/>
      <c r="R246" s="343"/>
      <c r="S246" s="316"/>
      <c r="T246" s="331"/>
      <c r="U246" s="316"/>
      <c r="V246" s="331"/>
      <c r="W246" s="316"/>
      <c r="X246" s="331"/>
      <c r="Y246" s="308"/>
      <c r="Z246" s="308"/>
      <c r="AA246" s="308"/>
      <c r="AB246" s="343"/>
      <c r="AC246" s="308"/>
      <c r="AD246" s="137"/>
    </row>
    <row r="247" spans="1:30" ht="18" hidden="1" customHeight="1">
      <c r="A247" s="104"/>
      <c r="B247" s="77"/>
      <c r="C247" s="122"/>
      <c r="D247" s="54"/>
      <c r="E247" s="55"/>
      <c r="F247" s="56"/>
      <c r="G247" s="79"/>
      <c r="H247" s="159"/>
      <c r="I247" s="160"/>
      <c r="J247" s="94"/>
      <c r="K247" s="101">
        <f t="shared" si="11"/>
        <v>0</v>
      </c>
      <c r="L247" s="101">
        <f t="shared" si="12"/>
        <v>0</v>
      </c>
      <c r="M247" s="58">
        <f t="shared" si="13"/>
        <v>0</v>
      </c>
      <c r="N247" s="331"/>
      <c r="O247" s="334"/>
      <c r="P247" s="343"/>
      <c r="Q247" s="331"/>
      <c r="R247" s="343"/>
      <c r="S247" s="288"/>
      <c r="T247" s="331"/>
      <c r="U247" s="288"/>
      <c r="V247" s="331"/>
      <c r="W247" s="288"/>
      <c r="X247" s="331"/>
      <c r="Y247" s="308"/>
      <c r="Z247" s="308"/>
      <c r="AA247" s="308"/>
      <c r="AB247" s="343"/>
      <c r="AC247" s="308"/>
      <c r="AD247" s="137"/>
    </row>
    <row r="248" spans="1:30" s="239" customFormat="1" ht="18" hidden="1" customHeight="1">
      <c r="A248" s="135"/>
      <c r="B248" s="77"/>
      <c r="C248" s="122"/>
      <c r="D248" s="54"/>
      <c r="E248" s="55"/>
      <c r="F248" s="56"/>
      <c r="G248" s="79"/>
      <c r="H248" s="159"/>
      <c r="I248" s="160"/>
      <c r="J248" s="94"/>
      <c r="K248" s="101">
        <f t="shared" si="11"/>
        <v>0</v>
      </c>
      <c r="L248" s="101">
        <f t="shared" si="12"/>
        <v>0</v>
      </c>
      <c r="M248" s="58">
        <f t="shared" si="13"/>
        <v>0</v>
      </c>
      <c r="N248" s="331"/>
      <c r="O248" s="334"/>
      <c r="P248" s="343"/>
      <c r="Q248" s="331"/>
      <c r="R248" s="343"/>
      <c r="S248" s="316"/>
      <c r="T248" s="331"/>
      <c r="U248" s="316"/>
      <c r="V248" s="331"/>
      <c r="W248" s="316"/>
      <c r="X248" s="331"/>
      <c r="Y248" s="308"/>
      <c r="Z248" s="308"/>
      <c r="AA248" s="308"/>
      <c r="AB248" s="343"/>
      <c r="AC248" s="308"/>
      <c r="AD248" s="137"/>
    </row>
    <row r="249" spans="1:30" ht="18" hidden="1" customHeight="1">
      <c r="A249" s="104"/>
      <c r="B249" s="121"/>
      <c r="C249" s="122"/>
      <c r="D249" s="54"/>
      <c r="E249" s="55"/>
      <c r="F249" s="56"/>
      <c r="G249" s="79"/>
      <c r="H249" s="159"/>
      <c r="I249" s="160"/>
      <c r="J249" s="94"/>
      <c r="K249" s="101">
        <f t="shared" si="11"/>
        <v>0</v>
      </c>
      <c r="L249" s="101">
        <f t="shared" si="12"/>
        <v>0</v>
      </c>
      <c r="M249" s="58">
        <f t="shared" si="13"/>
        <v>0</v>
      </c>
      <c r="N249" s="331"/>
      <c r="O249" s="334"/>
      <c r="P249" s="343"/>
      <c r="Q249" s="331"/>
      <c r="R249" s="343"/>
      <c r="S249" s="288"/>
      <c r="T249" s="331"/>
      <c r="U249" s="288"/>
      <c r="V249" s="331"/>
      <c r="W249" s="288"/>
      <c r="X249" s="331"/>
      <c r="Y249" s="308"/>
      <c r="Z249" s="308"/>
      <c r="AA249" s="308"/>
      <c r="AB249" s="343"/>
      <c r="AC249" s="308"/>
      <c r="AD249" s="137"/>
    </row>
    <row r="250" spans="1:30" ht="18" hidden="1" customHeight="1">
      <c r="A250" s="135"/>
      <c r="B250" s="136"/>
      <c r="C250" s="122"/>
      <c r="D250" s="54"/>
      <c r="E250" s="55"/>
      <c r="F250" s="56"/>
      <c r="G250" s="155"/>
      <c r="H250" s="159"/>
      <c r="I250" s="160"/>
      <c r="J250" s="94"/>
      <c r="K250" s="101">
        <f t="shared" si="11"/>
        <v>0</v>
      </c>
      <c r="L250" s="101">
        <f t="shared" si="12"/>
        <v>0</v>
      </c>
      <c r="M250" s="58">
        <f t="shared" si="13"/>
        <v>0</v>
      </c>
      <c r="N250" s="331"/>
      <c r="O250" s="334"/>
      <c r="P250" s="343"/>
      <c r="Q250" s="331"/>
      <c r="R250" s="343"/>
      <c r="S250" s="288"/>
      <c r="T250" s="331"/>
      <c r="U250" s="288"/>
      <c r="V250" s="331"/>
      <c r="W250" s="288"/>
      <c r="X250" s="331"/>
      <c r="Y250" s="308"/>
      <c r="Z250" s="308"/>
      <c r="AA250" s="308"/>
      <c r="AB250" s="343"/>
      <c r="AC250" s="308"/>
      <c r="AD250" s="137"/>
    </row>
    <row r="251" spans="1:30" ht="18" hidden="1" customHeight="1">
      <c r="A251" s="135"/>
      <c r="B251" s="136"/>
      <c r="C251" s="122"/>
      <c r="D251" s="54"/>
      <c r="E251" s="55"/>
      <c r="F251" s="56"/>
      <c r="G251" s="155"/>
      <c r="H251" s="159"/>
      <c r="I251" s="160"/>
      <c r="J251" s="94"/>
      <c r="K251" s="101">
        <f t="shared" si="11"/>
        <v>0</v>
      </c>
      <c r="L251" s="101">
        <f t="shared" si="12"/>
        <v>0</v>
      </c>
      <c r="M251" s="58">
        <f t="shared" si="13"/>
        <v>0</v>
      </c>
      <c r="N251" s="331"/>
      <c r="O251" s="334"/>
      <c r="P251" s="343"/>
      <c r="Q251" s="331"/>
      <c r="R251" s="343"/>
      <c r="S251" s="288"/>
      <c r="T251" s="331"/>
      <c r="U251" s="288"/>
      <c r="V251" s="331"/>
      <c r="W251" s="288"/>
      <c r="X251" s="331"/>
      <c r="Y251" s="308"/>
      <c r="Z251" s="308"/>
      <c r="AA251" s="308"/>
      <c r="AB251" s="343"/>
      <c r="AC251" s="308"/>
      <c r="AD251" s="137"/>
    </row>
    <row r="252" spans="1:30" ht="18" hidden="1" customHeight="1">
      <c r="A252" s="108"/>
      <c r="B252" s="109"/>
      <c r="C252" s="110"/>
      <c r="D252" s="54"/>
      <c r="E252" s="55"/>
      <c r="F252" s="56"/>
      <c r="G252" s="156"/>
      <c r="H252" s="165"/>
      <c r="I252" s="166"/>
      <c r="J252" s="94"/>
      <c r="K252" s="101">
        <f t="shared" si="11"/>
        <v>0</v>
      </c>
      <c r="L252" s="101">
        <f t="shared" si="12"/>
        <v>0</v>
      </c>
      <c r="M252" s="58">
        <f t="shared" si="13"/>
        <v>0</v>
      </c>
      <c r="N252" s="356"/>
      <c r="O252" s="342"/>
      <c r="P252" s="344"/>
      <c r="Q252" s="356"/>
      <c r="R252" s="343"/>
      <c r="S252" s="316"/>
      <c r="T252" s="331"/>
      <c r="U252" s="316"/>
      <c r="V252" s="331"/>
      <c r="W252" s="316"/>
      <c r="X252" s="331"/>
      <c r="Y252" s="308"/>
      <c r="Z252" s="308"/>
      <c r="AA252" s="308"/>
      <c r="AB252" s="343"/>
      <c r="AC252" s="308"/>
      <c r="AD252" s="137"/>
    </row>
    <row r="253" spans="1:30" ht="18" customHeight="1">
      <c r="A253" s="111">
        <v>13</v>
      </c>
      <c r="B253" s="114" t="s">
        <v>105</v>
      </c>
      <c r="C253" s="115" t="s">
        <v>46</v>
      </c>
      <c r="D253" s="54">
        <v>41000092501</v>
      </c>
      <c r="E253" s="55" t="s">
        <v>185</v>
      </c>
      <c r="F253" s="56" t="s">
        <v>162</v>
      </c>
      <c r="G253" s="79">
        <v>1</v>
      </c>
      <c r="H253" s="165">
        <v>45</v>
      </c>
      <c r="I253" s="167">
        <v>30</v>
      </c>
      <c r="J253" s="94">
        <v>30</v>
      </c>
      <c r="K253" s="101">
        <f t="shared" si="11"/>
        <v>1</v>
      </c>
      <c r="L253" s="101">
        <f t="shared" si="12"/>
        <v>1.1000000000000001</v>
      </c>
      <c r="M253" s="58">
        <f t="shared" si="13"/>
        <v>69.8</v>
      </c>
      <c r="N253" s="330">
        <v>67.5</v>
      </c>
      <c r="O253" s="333"/>
      <c r="P253" s="341">
        <f>SUM(M253:M272)+N253+O272</f>
        <v>838.8</v>
      </c>
      <c r="Q253" s="330" t="s">
        <v>141</v>
      </c>
      <c r="R253" s="341">
        <v>56</v>
      </c>
      <c r="S253" s="315" t="s">
        <v>103</v>
      </c>
      <c r="T253" s="330" t="s">
        <v>103</v>
      </c>
      <c r="U253" s="315" t="s">
        <v>142</v>
      </c>
      <c r="V253" s="330">
        <v>112</v>
      </c>
      <c r="W253" s="315">
        <v>56</v>
      </c>
      <c r="X253" s="330">
        <v>56</v>
      </c>
      <c r="Y253" s="345">
        <f>ROUND((P253-T253),1)</f>
        <v>388.8</v>
      </c>
      <c r="Z253" s="372">
        <f>IF(OR(SUM(V253:V272)="",SUM(Q253:Q272)=""),0,IF(OR(SUM(U253:U272)=320,SUM(V253:V272)&gt;0),ROUND((SUM(Q253:Q272)-SUM(V253:V272)),1),0))</f>
        <v>-112</v>
      </c>
      <c r="AA253" s="372">
        <f>IF(OR(SUM(X253:X272)="",SUM(R253:R272)=""),0,IF(OR(SUM(W253:W272)=160,SUM(X253:X272)&gt;0),ROUND((SUM(R253:R272)-SUM(X253:X272)),1),0))</f>
        <v>0</v>
      </c>
      <c r="AB253" s="341"/>
      <c r="AC253" s="367">
        <f>SUM(Y253:AA272)</f>
        <v>276.8</v>
      </c>
      <c r="AD253" s="97"/>
    </row>
    <row r="254" spans="1:30" ht="18" customHeight="1">
      <c r="A254" s="112"/>
      <c r="B254" s="113"/>
      <c r="C254" s="99"/>
      <c r="D254" s="54">
        <v>71400119918</v>
      </c>
      <c r="E254" s="55" t="s">
        <v>164</v>
      </c>
      <c r="F254" s="56" t="s">
        <v>218</v>
      </c>
      <c r="G254" s="79">
        <v>1</v>
      </c>
      <c r="H254" s="165">
        <v>30</v>
      </c>
      <c r="I254" s="166">
        <v>60</v>
      </c>
      <c r="J254" s="94">
        <v>44</v>
      </c>
      <c r="K254" s="101">
        <f t="shared" si="11"/>
        <v>1.2</v>
      </c>
      <c r="L254" s="101">
        <f t="shared" si="12"/>
        <v>1.2</v>
      </c>
      <c r="M254" s="58">
        <f t="shared" si="13"/>
        <v>90</v>
      </c>
      <c r="N254" s="331"/>
      <c r="O254" s="334"/>
      <c r="P254" s="343"/>
      <c r="Q254" s="331"/>
      <c r="R254" s="343"/>
      <c r="S254" s="288"/>
      <c r="T254" s="331"/>
      <c r="U254" s="288"/>
      <c r="V254" s="331"/>
      <c r="W254" s="288"/>
      <c r="X254" s="331"/>
      <c r="Y254" s="308"/>
      <c r="Z254" s="308"/>
      <c r="AA254" s="308"/>
      <c r="AB254" s="343"/>
      <c r="AC254" s="308"/>
      <c r="AD254" s="97"/>
    </row>
    <row r="255" spans="1:30" ht="18" customHeight="1">
      <c r="A255" s="112"/>
      <c r="B255" s="313"/>
      <c r="C255" s="314"/>
      <c r="D255" s="54">
        <v>21100134201</v>
      </c>
      <c r="E255" s="55" t="s">
        <v>185</v>
      </c>
      <c r="F255" s="56" t="s">
        <v>192</v>
      </c>
      <c r="G255" s="79">
        <v>1</v>
      </c>
      <c r="H255" s="165">
        <v>30</v>
      </c>
      <c r="I255" s="166">
        <v>60</v>
      </c>
      <c r="J255" s="94">
        <v>28</v>
      </c>
      <c r="K255" s="101">
        <f t="shared" si="11"/>
        <v>1</v>
      </c>
      <c r="L255" s="101">
        <f t="shared" si="12"/>
        <v>1</v>
      </c>
      <c r="M255" s="58">
        <f t="shared" si="13"/>
        <v>75</v>
      </c>
      <c r="N255" s="331"/>
      <c r="O255" s="334"/>
      <c r="P255" s="343"/>
      <c r="Q255" s="331"/>
      <c r="R255" s="343"/>
      <c r="S255" s="288"/>
      <c r="T255" s="331"/>
      <c r="U255" s="288"/>
      <c r="V255" s="331"/>
      <c r="W255" s="288"/>
      <c r="X255" s="331"/>
      <c r="Y255" s="308"/>
      <c r="Z255" s="308"/>
      <c r="AA255" s="308"/>
      <c r="AB255" s="343"/>
      <c r="AC255" s="308"/>
      <c r="AD255" s="97"/>
    </row>
    <row r="256" spans="1:30" ht="18" customHeight="1">
      <c r="A256" s="112"/>
      <c r="B256" s="313"/>
      <c r="C256" s="314"/>
      <c r="D256" s="54">
        <v>21100015201</v>
      </c>
      <c r="E256" s="55" t="s">
        <v>185</v>
      </c>
      <c r="F256" s="56" t="s">
        <v>219</v>
      </c>
      <c r="G256" s="79">
        <v>1</v>
      </c>
      <c r="H256" s="165">
        <v>45</v>
      </c>
      <c r="I256" s="166">
        <v>30</v>
      </c>
      <c r="J256" s="94">
        <v>22</v>
      </c>
      <c r="K256" s="101">
        <f t="shared" si="11"/>
        <v>1</v>
      </c>
      <c r="L256" s="101">
        <f t="shared" si="12"/>
        <v>1</v>
      </c>
      <c r="M256" s="58">
        <f t="shared" si="13"/>
        <v>67.5</v>
      </c>
      <c r="N256" s="331"/>
      <c r="O256" s="334"/>
      <c r="P256" s="343"/>
      <c r="Q256" s="331"/>
      <c r="R256" s="343"/>
      <c r="S256" s="288"/>
      <c r="T256" s="331"/>
      <c r="U256" s="288"/>
      <c r="V256" s="331"/>
      <c r="W256" s="288"/>
      <c r="X256" s="331"/>
      <c r="Y256" s="308"/>
      <c r="Z256" s="308"/>
      <c r="AA256" s="308"/>
      <c r="AB256" s="343"/>
      <c r="AC256" s="308"/>
      <c r="AD256" s="97"/>
    </row>
    <row r="257" spans="1:30" ht="18" customHeight="1">
      <c r="A257" s="112"/>
      <c r="B257" s="113"/>
      <c r="C257" s="99"/>
      <c r="D257" s="54" t="s">
        <v>220</v>
      </c>
      <c r="E257" s="55" t="s">
        <v>221</v>
      </c>
      <c r="F257" s="56" t="s">
        <v>149</v>
      </c>
      <c r="G257" s="79">
        <v>1</v>
      </c>
      <c r="H257" s="165"/>
      <c r="I257" s="166"/>
      <c r="J257" s="94"/>
      <c r="K257" s="101">
        <f t="shared" si="11"/>
        <v>0</v>
      </c>
      <c r="L257" s="101">
        <f t="shared" si="12"/>
        <v>0</v>
      </c>
      <c r="M257" s="58">
        <f t="shared" si="13"/>
        <v>0</v>
      </c>
      <c r="N257" s="331"/>
      <c r="O257" s="334"/>
      <c r="P257" s="343"/>
      <c r="Q257" s="331"/>
      <c r="R257" s="343"/>
      <c r="S257" s="288"/>
      <c r="T257" s="331"/>
      <c r="U257" s="288"/>
      <c r="V257" s="331"/>
      <c r="W257" s="288"/>
      <c r="X257" s="331"/>
      <c r="Y257" s="308"/>
      <c r="Z257" s="308"/>
      <c r="AA257" s="308"/>
      <c r="AB257" s="343"/>
      <c r="AC257" s="308"/>
      <c r="AD257" s="97"/>
    </row>
    <row r="258" spans="1:30" s="239" customFormat="1" ht="18" customHeight="1">
      <c r="A258" s="138"/>
      <c r="B258" s="113"/>
      <c r="C258" s="99"/>
      <c r="D258" s="54"/>
      <c r="E258" s="55" t="s">
        <v>164</v>
      </c>
      <c r="F258" s="56" t="s">
        <v>391</v>
      </c>
      <c r="G258" s="79">
        <v>2</v>
      </c>
      <c r="H258" s="165">
        <v>30</v>
      </c>
      <c r="I258" s="166">
        <v>60</v>
      </c>
      <c r="J258" s="94">
        <v>43</v>
      </c>
      <c r="K258" s="101">
        <f t="shared" si="11"/>
        <v>1.2</v>
      </c>
      <c r="L258" s="101">
        <f t="shared" si="12"/>
        <v>1.2</v>
      </c>
      <c r="M258" s="58">
        <f t="shared" si="13"/>
        <v>90</v>
      </c>
      <c r="N258" s="331"/>
      <c r="O258" s="334"/>
      <c r="P258" s="343"/>
      <c r="Q258" s="331"/>
      <c r="R258" s="343"/>
      <c r="S258" s="316"/>
      <c r="T258" s="331"/>
      <c r="U258" s="316"/>
      <c r="V258" s="331"/>
      <c r="W258" s="316"/>
      <c r="X258" s="331"/>
      <c r="Y258" s="308"/>
      <c r="Z258" s="308"/>
      <c r="AA258" s="308"/>
      <c r="AB258" s="343"/>
      <c r="AC258" s="308"/>
      <c r="AD258" s="97"/>
    </row>
    <row r="259" spans="1:30" s="239" customFormat="1" ht="18" customHeight="1">
      <c r="A259" s="138"/>
      <c r="B259" s="113"/>
      <c r="C259" s="99"/>
      <c r="D259" s="54"/>
      <c r="E259" s="55" t="s">
        <v>164</v>
      </c>
      <c r="F259" s="56" t="s">
        <v>392</v>
      </c>
      <c r="G259" s="79">
        <v>2</v>
      </c>
      <c r="H259" s="165">
        <v>30</v>
      </c>
      <c r="I259" s="166">
        <v>60</v>
      </c>
      <c r="J259" s="94">
        <v>43</v>
      </c>
      <c r="K259" s="101">
        <f t="shared" si="11"/>
        <v>1.2</v>
      </c>
      <c r="L259" s="101">
        <f t="shared" si="12"/>
        <v>1.2</v>
      </c>
      <c r="M259" s="58">
        <f t="shared" si="13"/>
        <v>90</v>
      </c>
      <c r="N259" s="331"/>
      <c r="O259" s="334"/>
      <c r="P259" s="343"/>
      <c r="Q259" s="331"/>
      <c r="R259" s="343"/>
      <c r="S259" s="316"/>
      <c r="T259" s="331"/>
      <c r="U259" s="316"/>
      <c r="V259" s="331"/>
      <c r="W259" s="316"/>
      <c r="X259" s="331"/>
      <c r="Y259" s="308"/>
      <c r="Z259" s="308"/>
      <c r="AA259" s="308"/>
      <c r="AB259" s="343"/>
      <c r="AC259" s="308"/>
      <c r="AD259" s="97"/>
    </row>
    <row r="260" spans="1:30" s="239" customFormat="1" ht="18" customHeight="1">
      <c r="A260" s="138"/>
      <c r="B260" s="113"/>
      <c r="C260" s="99"/>
      <c r="D260" s="54"/>
      <c r="E260" s="55" t="s">
        <v>185</v>
      </c>
      <c r="F260" s="56" t="s">
        <v>149</v>
      </c>
      <c r="G260" s="79">
        <v>2</v>
      </c>
      <c r="H260" s="165">
        <v>30</v>
      </c>
      <c r="I260" s="166">
        <v>60</v>
      </c>
      <c r="J260" s="94">
        <v>50</v>
      </c>
      <c r="K260" s="101">
        <f t="shared" si="11"/>
        <v>1.2</v>
      </c>
      <c r="L260" s="101">
        <f t="shared" si="12"/>
        <v>1.2</v>
      </c>
      <c r="M260" s="58">
        <f t="shared" si="13"/>
        <v>90</v>
      </c>
      <c r="N260" s="331"/>
      <c r="O260" s="334"/>
      <c r="P260" s="343"/>
      <c r="Q260" s="331"/>
      <c r="R260" s="343"/>
      <c r="S260" s="316"/>
      <c r="T260" s="331"/>
      <c r="U260" s="316"/>
      <c r="V260" s="331"/>
      <c r="W260" s="316"/>
      <c r="X260" s="331"/>
      <c r="Y260" s="308"/>
      <c r="Z260" s="308"/>
      <c r="AA260" s="308"/>
      <c r="AB260" s="343"/>
      <c r="AC260" s="308"/>
      <c r="AD260" s="97"/>
    </row>
    <row r="261" spans="1:30" s="239" customFormat="1" ht="18" customHeight="1">
      <c r="A261" s="138"/>
      <c r="B261" s="113"/>
      <c r="C261" s="99"/>
      <c r="D261" s="54"/>
      <c r="E261" s="55" t="s">
        <v>185</v>
      </c>
      <c r="F261" s="56" t="s">
        <v>235</v>
      </c>
      <c r="G261" s="79">
        <v>2</v>
      </c>
      <c r="H261" s="165">
        <v>30</v>
      </c>
      <c r="I261" s="166">
        <v>60</v>
      </c>
      <c r="J261" s="94">
        <v>50</v>
      </c>
      <c r="K261" s="101">
        <f t="shared" si="11"/>
        <v>1.2</v>
      </c>
      <c r="L261" s="101">
        <f t="shared" si="12"/>
        <v>1.2</v>
      </c>
      <c r="M261" s="58">
        <f t="shared" si="13"/>
        <v>90</v>
      </c>
      <c r="N261" s="331"/>
      <c r="O261" s="334"/>
      <c r="P261" s="343"/>
      <c r="Q261" s="331"/>
      <c r="R261" s="343"/>
      <c r="S261" s="316"/>
      <c r="T261" s="331"/>
      <c r="U261" s="316"/>
      <c r="V261" s="331"/>
      <c r="W261" s="316"/>
      <c r="X261" s="331"/>
      <c r="Y261" s="308"/>
      <c r="Z261" s="308"/>
      <c r="AA261" s="308"/>
      <c r="AB261" s="343"/>
      <c r="AC261" s="308"/>
      <c r="AD261" s="97"/>
    </row>
    <row r="262" spans="1:30" s="239" customFormat="1" ht="18" customHeight="1">
      <c r="A262" s="138"/>
      <c r="B262" s="113"/>
      <c r="C262" s="99"/>
      <c r="D262" s="54"/>
      <c r="E262" s="55" t="s">
        <v>185</v>
      </c>
      <c r="F262" s="56" t="s">
        <v>170</v>
      </c>
      <c r="G262" s="79">
        <v>2</v>
      </c>
      <c r="H262" s="165">
        <v>30</v>
      </c>
      <c r="I262" s="168">
        <v>60</v>
      </c>
      <c r="J262" s="94">
        <v>50</v>
      </c>
      <c r="K262" s="101">
        <f t="shared" si="11"/>
        <v>1.2</v>
      </c>
      <c r="L262" s="101">
        <f t="shared" si="12"/>
        <v>1.2</v>
      </c>
      <c r="M262" s="58">
        <f t="shared" si="13"/>
        <v>90</v>
      </c>
      <c r="N262" s="331"/>
      <c r="O262" s="334"/>
      <c r="P262" s="343"/>
      <c r="Q262" s="331"/>
      <c r="R262" s="343"/>
      <c r="S262" s="316"/>
      <c r="T262" s="331"/>
      <c r="U262" s="316"/>
      <c r="V262" s="331"/>
      <c r="W262" s="316"/>
      <c r="X262" s="331"/>
      <c r="Y262" s="308"/>
      <c r="Z262" s="308"/>
      <c r="AA262" s="308"/>
      <c r="AB262" s="343"/>
      <c r="AC262" s="308"/>
      <c r="AD262" s="97"/>
    </row>
    <row r="263" spans="1:30" s="239" customFormat="1" ht="18" customHeight="1">
      <c r="A263" s="138"/>
      <c r="B263" s="113"/>
      <c r="C263" s="99"/>
      <c r="D263" s="54"/>
      <c r="E263" s="271" t="s">
        <v>401</v>
      </c>
      <c r="F263" s="272" t="s">
        <v>404</v>
      </c>
      <c r="G263" s="268">
        <v>2</v>
      </c>
      <c r="H263" s="275"/>
      <c r="I263" s="276"/>
      <c r="J263" s="270">
        <v>38</v>
      </c>
      <c r="K263" s="101">
        <f t="shared" si="11"/>
        <v>0</v>
      </c>
      <c r="L263" s="101">
        <f t="shared" si="12"/>
        <v>0</v>
      </c>
      <c r="M263" s="58">
        <f t="shared" si="13"/>
        <v>19</v>
      </c>
      <c r="N263" s="331"/>
      <c r="O263" s="334"/>
      <c r="P263" s="343"/>
      <c r="Q263" s="331"/>
      <c r="R263" s="343"/>
      <c r="S263" s="316"/>
      <c r="T263" s="331"/>
      <c r="U263" s="316"/>
      <c r="V263" s="331"/>
      <c r="W263" s="316"/>
      <c r="X263" s="331"/>
      <c r="Y263" s="308"/>
      <c r="Z263" s="308"/>
      <c r="AA263" s="308"/>
      <c r="AB263" s="343"/>
      <c r="AC263" s="308"/>
      <c r="AD263" s="97"/>
    </row>
    <row r="264" spans="1:30" s="239" customFormat="1" ht="18" hidden="1" customHeight="1">
      <c r="A264" s="138"/>
      <c r="B264" s="113"/>
      <c r="C264" s="99"/>
      <c r="D264" s="54"/>
      <c r="E264" s="55"/>
      <c r="F264" s="56"/>
      <c r="G264" s="79"/>
      <c r="H264" s="165"/>
      <c r="I264" s="166"/>
      <c r="J264" s="94"/>
      <c r="K264" s="101">
        <f t="shared" si="11"/>
        <v>0</v>
      </c>
      <c r="L264" s="101">
        <f t="shared" si="12"/>
        <v>0</v>
      </c>
      <c r="M264" s="58">
        <f t="shared" si="13"/>
        <v>0</v>
      </c>
      <c r="N264" s="331"/>
      <c r="O264" s="334"/>
      <c r="P264" s="343"/>
      <c r="Q264" s="331"/>
      <c r="R264" s="343"/>
      <c r="S264" s="316"/>
      <c r="T264" s="331"/>
      <c r="U264" s="316"/>
      <c r="V264" s="331"/>
      <c r="W264" s="316"/>
      <c r="X264" s="331"/>
      <c r="Y264" s="308"/>
      <c r="Z264" s="308"/>
      <c r="AA264" s="308"/>
      <c r="AB264" s="343"/>
      <c r="AC264" s="308"/>
      <c r="AD264" s="97"/>
    </row>
    <row r="265" spans="1:30" s="239" customFormat="1" ht="18" hidden="1" customHeight="1">
      <c r="A265" s="138"/>
      <c r="B265" s="113"/>
      <c r="C265" s="99"/>
      <c r="D265" s="54"/>
      <c r="E265" s="55"/>
      <c r="F265" s="56"/>
      <c r="G265" s="79"/>
      <c r="H265" s="165"/>
      <c r="I265" s="166"/>
      <c r="J265" s="94"/>
      <c r="K265" s="101">
        <f t="shared" si="11"/>
        <v>0</v>
      </c>
      <c r="L265" s="101">
        <f t="shared" si="12"/>
        <v>0</v>
      </c>
      <c r="M265" s="58">
        <f t="shared" si="13"/>
        <v>0</v>
      </c>
      <c r="N265" s="331"/>
      <c r="O265" s="334"/>
      <c r="P265" s="343"/>
      <c r="Q265" s="331"/>
      <c r="R265" s="343"/>
      <c r="S265" s="316"/>
      <c r="T265" s="331"/>
      <c r="U265" s="316"/>
      <c r="V265" s="331"/>
      <c r="W265" s="316"/>
      <c r="X265" s="331"/>
      <c r="Y265" s="308"/>
      <c r="Z265" s="308"/>
      <c r="AA265" s="308"/>
      <c r="AB265" s="343"/>
      <c r="AC265" s="308"/>
      <c r="AD265" s="97"/>
    </row>
    <row r="266" spans="1:30" s="239" customFormat="1" ht="18" hidden="1" customHeight="1">
      <c r="A266" s="138"/>
      <c r="B266" s="113"/>
      <c r="C266" s="99"/>
      <c r="D266" s="54"/>
      <c r="E266" s="55"/>
      <c r="F266" s="56"/>
      <c r="G266" s="79"/>
      <c r="H266" s="165"/>
      <c r="I266" s="166"/>
      <c r="J266" s="94"/>
      <c r="K266" s="101">
        <f t="shared" si="11"/>
        <v>0</v>
      </c>
      <c r="L266" s="101">
        <f t="shared" si="12"/>
        <v>0</v>
      </c>
      <c r="M266" s="58">
        <f t="shared" si="13"/>
        <v>0</v>
      </c>
      <c r="N266" s="331"/>
      <c r="O266" s="334"/>
      <c r="P266" s="343"/>
      <c r="Q266" s="331"/>
      <c r="R266" s="343"/>
      <c r="S266" s="316"/>
      <c r="T266" s="331"/>
      <c r="U266" s="316"/>
      <c r="V266" s="331"/>
      <c r="W266" s="316"/>
      <c r="X266" s="331"/>
      <c r="Y266" s="308"/>
      <c r="Z266" s="308"/>
      <c r="AA266" s="308"/>
      <c r="AB266" s="343"/>
      <c r="AC266" s="308"/>
      <c r="AD266" s="97"/>
    </row>
    <row r="267" spans="1:30" s="239" customFormat="1" ht="18" hidden="1" customHeight="1">
      <c r="A267" s="138"/>
      <c r="B267" s="113"/>
      <c r="C267" s="99"/>
      <c r="D267" s="54"/>
      <c r="E267" s="55"/>
      <c r="F267" s="56"/>
      <c r="G267" s="79"/>
      <c r="H267" s="165"/>
      <c r="I267" s="166"/>
      <c r="J267" s="94"/>
      <c r="K267" s="101">
        <f t="shared" ref="K267:K330" si="14">IF(OR(LEFT(E267,2)="ĐA",LEFT(E267,2)="DA",LEFT(E267,5)="Đồ án",LEFT(E267,5)="Đồán ",LEFT(E267,9)="Sinh hoạt",LEFT(E267,9)="sinh hoạt",LEFT(E267,6)="Cố vấn",LEFT(E267,6)="cố vấn",LEFT(E267,4)="cvht",LEFT(E267,4)="CVHT",LEFT(E267,4)="shcn",LEFT(E267,4)="SHCN"),0,(IF(AND(H267&gt;0,J267&gt;0),IF(J267&gt;60,1.3,IF(J267&gt;35,1.2,1)),0)))</f>
        <v>0</v>
      </c>
      <c r="L267" s="101">
        <f t="shared" ref="L267:L330" si="15">IF(OR(LEFT(E267,2)="ĐA",LEFT(E267,2)="DA",LEFT(E267,5)="Đồ án",LEFT(E267,5)="Đồán "),0,IF(AND(J267&gt;0,I267&gt;0),IF(AND(OR(LEFT(E267,4)="GDQP",LEFT(E267,4)="gdqp",LEFT(E267,19)="Giáo dục quốc phòng"),J267&gt;50),1.3,IF(J267&gt;35,1.2,IF(J267&gt;29,1.1,1))),0))</f>
        <v>0</v>
      </c>
      <c r="M267" s="58">
        <f t="shared" ref="M267:M330" si="16">ROUND(IF(OR(LEFT(E267,2)="ĐA",LEFT(E267,2)="DA",LEFT(E267,5)="Đồ án",LEFT(E267,5)="Đồán "),J267*0.5,(IF(H267&gt;0,H267*K267,"0")+IF(I267&gt;0,(I267*0.75)*L267,"0"))),1)</f>
        <v>0</v>
      </c>
      <c r="N267" s="331"/>
      <c r="O267" s="334"/>
      <c r="P267" s="343"/>
      <c r="Q267" s="331"/>
      <c r="R267" s="343"/>
      <c r="S267" s="316"/>
      <c r="T267" s="331"/>
      <c r="U267" s="316"/>
      <c r="V267" s="331"/>
      <c r="W267" s="316"/>
      <c r="X267" s="331"/>
      <c r="Y267" s="308"/>
      <c r="Z267" s="308"/>
      <c r="AA267" s="308"/>
      <c r="AB267" s="343"/>
      <c r="AC267" s="308"/>
      <c r="AD267" s="97"/>
    </row>
    <row r="268" spans="1:30" ht="18" hidden="1" customHeight="1">
      <c r="A268" s="112"/>
      <c r="B268" s="113"/>
      <c r="C268" s="99"/>
      <c r="D268" s="54"/>
      <c r="E268" s="55"/>
      <c r="F268" s="56"/>
      <c r="G268" s="79"/>
      <c r="H268" s="165"/>
      <c r="I268" s="166"/>
      <c r="J268" s="94"/>
      <c r="K268" s="101">
        <f t="shared" si="14"/>
        <v>0</v>
      </c>
      <c r="L268" s="101">
        <f t="shared" si="15"/>
        <v>0</v>
      </c>
      <c r="M268" s="58">
        <f t="shared" si="16"/>
        <v>0</v>
      </c>
      <c r="N268" s="331"/>
      <c r="O268" s="334"/>
      <c r="P268" s="343"/>
      <c r="Q268" s="331"/>
      <c r="R268" s="343"/>
      <c r="S268" s="288"/>
      <c r="T268" s="331"/>
      <c r="U268" s="288"/>
      <c r="V268" s="331"/>
      <c r="W268" s="288"/>
      <c r="X268" s="331"/>
      <c r="Y268" s="308"/>
      <c r="Z268" s="308"/>
      <c r="AA268" s="308"/>
      <c r="AB268" s="343"/>
      <c r="AC268" s="308"/>
      <c r="AD268" s="97"/>
    </row>
    <row r="269" spans="1:30" ht="18" hidden="1" customHeight="1">
      <c r="A269" s="112"/>
      <c r="B269" s="113"/>
      <c r="C269" s="99"/>
      <c r="D269" s="54"/>
      <c r="E269" s="55"/>
      <c r="F269" s="56"/>
      <c r="G269" s="79"/>
      <c r="H269" s="165"/>
      <c r="I269" s="166"/>
      <c r="J269" s="94"/>
      <c r="K269" s="101">
        <f t="shared" si="14"/>
        <v>0</v>
      </c>
      <c r="L269" s="101">
        <f t="shared" si="15"/>
        <v>0</v>
      </c>
      <c r="M269" s="58">
        <f t="shared" si="16"/>
        <v>0</v>
      </c>
      <c r="N269" s="331"/>
      <c r="O269" s="334"/>
      <c r="P269" s="343"/>
      <c r="Q269" s="331"/>
      <c r="R269" s="343"/>
      <c r="S269" s="288"/>
      <c r="T269" s="331"/>
      <c r="U269" s="288"/>
      <c r="V269" s="331"/>
      <c r="W269" s="288"/>
      <c r="X269" s="331"/>
      <c r="Y269" s="308"/>
      <c r="Z269" s="308"/>
      <c r="AA269" s="308"/>
      <c r="AB269" s="343"/>
      <c r="AC269" s="308"/>
      <c r="AD269" s="97"/>
    </row>
    <row r="270" spans="1:30" ht="18" hidden="1" customHeight="1">
      <c r="A270" s="112"/>
      <c r="B270" s="113"/>
      <c r="C270" s="99"/>
      <c r="D270" s="54"/>
      <c r="E270" s="55"/>
      <c r="F270" s="56"/>
      <c r="G270" s="79"/>
      <c r="H270" s="165"/>
      <c r="I270" s="166"/>
      <c r="J270" s="94"/>
      <c r="K270" s="101">
        <f t="shared" si="14"/>
        <v>0</v>
      </c>
      <c r="L270" s="101">
        <f t="shared" si="15"/>
        <v>0</v>
      </c>
      <c r="M270" s="58">
        <f t="shared" si="16"/>
        <v>0</v>
      </c>
      <c r="N270" s="331"/>
      <c r="O270" s="334"/>
      <c r="P270" s="343"/>
      <c r="Q270" s="331"/>
      <c r="R270" s="343"/>
      <c r="S270" s="288"/>
      <c r="T270" s="331"/>
      <c r="U270" s="288"/>
      <c r="V270" s="331"/>
      <c r="W270" s="288"/>
      <c r="X270" s="331"/>
      <c r="Y270" s="308"/>
      <c r="Z270" s="308"/>
      <c r="AA270" s="308"/>
      <c r="AB270" s="343"/>
      <c r="AC270" s="308"/>
      <c r="AD270" s="97"/>
    </row>
    <row r="271" spans="1:30" ht="18" hidden="1" customHeight="1">
      <c r="A271" s="138"/>
      <c r="B271" s="113"/>
      <c r="C271" s="99"/>
      <c r="D271" s="54"/>
      <c r="E271" s="55"/>
      <c r="F271" s="56"/>
      <c r="G271" s="79"/>
      <c r="H271" s="165"/>
      <c r="I271" s="166"/>
      <c r="J271" s="94"/>
      <c r="K271" s="101">
        <f t="shared" si="14"/>
        <v>0</v>
      </c>
      <c r="L271" s="101">
        <f t="shared" si="15"/>
        <v>0</v>
      </c>
      <c r="M271" s="58">
        <f t="shared" si="16"/>
        <v>0</v>
      </c>
      <c r="N271" s="331"/>
      <c r="O271" s="334"/>
      <c r="P271" s="343"/>
      <c r="Q271" s="331"/>
      <c r="R271" s="343"/>
      <c r="S271" s="316"/>
      <c r="T271" s="331"/>
      <c r="U271" s="316"/>
      <c r="V271" s="331"/>
      <c r="W271" s="316"/>
      <c r="X271" s="331"/>
      <c r="Y271" s="308"/>
      <c r="Z271" s="308"/>
      <c r="AA271" s="308"/>
      <c r="AB271" s="343"/>
      <c r="AC271" s="308"/>
      <c r="AD271" s="97"/>
    </row>
    <row r="272" spans="1:30" ht="18" hidden="1" customHeight="1">
      <c r="A272" s="138"/>
      <c r="B272" s="113"/>
      <c r="C272" s="99"/>
      <c r="D272" s="54"/>
      <c r="E272" s="55"/>
      <c r="F272" s="56"/>
      <c r="G272" s="79"/>
      <c r="H272" s="165"/>
      <c r="I272" s="168"/>
      <c r="J272" s="94"/>
      <c r="K272" s="101">
        <f t="shared" si="14"/>
        <v>0</v>
      </c>
      <c r="L272" s="101">
        <f t="shared" si="15"/>
        <v>0</v>
      </c>
      <c r="M272" s="58">
        <f t="shared" si="16"/>
        <v>0</v>
      </c>
      <c r="N272" s="331"/>
      <c r="O272" s="334"/>
      <c r="P272" s="343"/>
      <c r="Q272" s="331"/>
      <c r="R272" s="343"/>
      <c r="S272" s="316"/>
      <c r="T272" s="331"/>
      <c r="U272" s="316"/>
      <c r="V272" s="331"/>
      <c r="W272" s="316"/>
      <c r="X272" s="331"/>
      <c r="Y272" s="308"/>
      <c r="Z272" s="308"/>
      <c r="AA272" s="308"/>
      <c r="AB272" s="343"/>
      <c r="AC272" s="308"/>
      <c r="AD272" s="97"/>
    </row>
    <row r="273" spans="1:30" ht="18" customHeight="1">
      <c r="A273" s="111">
        <v>14</v>
      </c>
      <c r="B273" s="114" t="s">
        <v>106</v>
      </c>
      <c r="C273" s="115" t="s">
        <v>47</v>
      </c>
      <c r="D273" s="54">
        <v>20200002201</v>
      </c>
      <c r="E273" s="55" t="s">
        <v>317</v>
      </c>
      <c r="F273" s="56" t="s">
        <v>318</v>
      </c>
      <c r="G273" s="79">
        <v>1</v>
      </c>
      <c r="H273" s="169">
        <v>30</v>
      </c>
      <c r="I273" s="170"/>
      <c r="J273" s="94">
        <v>58</v>
      </c>
      <c r="K273" s="101">
        <f t="shared" si="14"/>
        <v>1.2</v>
      </c>
      <c r="L273" s="101">
        <f t="shared" si="15"/>
        <v>0</v>
      </c>
      <c r="M273" s="58">
        <f t="shared" si="16"/>
        <v>36</v>
      </c>
      <c r="N273" s="330">
        <v>67.5</v>
      </c>
      <c r="O273" s="333">
        <v>0</v>
      </c>
      <c r="P273" s="341">
        <f>SUM(M273:M290)+N253+O253</f>
        <v>867.19999999999993</v>
      </c>
      <c r="Q273" s="330" t="s">
        <v>141</v>
      </c>
      <c r="R273" s="341">
        <v>50</v>
      </c>
      <c r="S273" s="315" t="s">
        <v>103</v>
      </c>
      <c r="T273" s="330" t="s">
        <v>103</v>
      </c>
      <c r="U273" s="315" t="s">
        <v>142</v>
      </c>
      <c r="V273" s="330">
        <v>112</v>
      </c>
      <c r="W273" s="315">
        <v>56</v>
      </c>
      <c r="X273" s="330">
        <v>56</v>
      </c>
      <c r="Y273" s="345">
        <f>ROUND((P273-T273),1)</f>
        <v>417.2</v>
      </c>
      <c r="Z273" s="372">
        <f>IF(OR(SUM(V273:V292)="",SUM(Q273:Q292)=""),0,IF(OR(SUM(U273:U292)=320,SUM(V273:V292)&gt;0),ROUND((SUM(Q273:Q292)-SUM(V273:V292)),1),0))</f>
        <v>-112</v>
      </c>
      <c r="AA273" s="372">
        <f>IF(OR(SUM(X273:X292)="",SUM(R273:R292)=""),0,IF(OR(SUM(W273:W292)=160,SUM(X273:X292)&gt;0),ROUND((SUM(R273:R292)-SUM(X273:X292)),1),0))</f>
        <v>-6</v>
      </c>
      <c r="AB273" s="341"/>
      <c r="AC273" s="367">
        <f>SUM(Y273:AA292)</f>
        <v>299.2</v>
      </c>
      <c r="AD273" s="116"/>
    </row>
    <row r="274" spans="1:30" s="239" customFormat="1" ht="18" customHeight="1">
      <c r="A274" s="273"/>
      <c r="B274" s="274"/>
      <c r="C274" s="110"/>
      <c r="D274" s="54">
        <v>20200002201</v>
      </c>
      <c r="E274" s="55" t="s">
        <v>501</v>
      </c>
      <c r="F274" s="56" t="s">
        <v>318</v>
      </c>
      <c r="G274" s="79">
        <v>1</v>
      </c>
      <c r="H274" s="169"/>
      <c r="I274" s="170">
        <v>30</v>
      </c>
      <c r="J274" s="94">
        <v>58</v>
      </c>
      <c r="K274" s="101">
        <f t="shared" si="14"/>
        <v>0</v>
      </c>
      <c r="L274" s="101">
        <f t="shared" si="15"/>
        <v>1.2</v>
      </c>
      <c r="M274" s="58">
        <f t="shared" si="16"/>
        <v>27</v>
      </c>
      <c r="N274" s="331"/>
      <c r="O274" s="334"/>
      <c r="P274" s="343"/>
      <c r="Q274" s="331"/>
      <c r="R274" s="343"/>
      <c r="S274" s="321"/>
      <c r="T274" s="331"/>
      <c r="U274" s="321"/>
      <c r="V274" s="331"/>
      <c r="W274" s="321"/>
      <c r="X274" s="331"/>
      <c r="Y274" s="379"/>
      <c r="Z274" s="375"/>
      <c r="AA274" s="375"/>
      <c r="AB274" s="343"/>
      <c r="AC274" s="376"/>
      <c r="AD274" s="116"/>
    </row>
    <row r="275" spans="1:30" s="239" customFormat="1" ht="18" customHeight="1">
      <c r="A275" s="273"/>
      <c r="B275" s="274"/>
      <c r="C275" s="110"/>
      <c r="D275" s="54">
        <v>20200002201</v>
      </c>
      <c r="E275" s="55" t="s">
        <v>502</v>
      </c>
      <c r="F275" s="56" t="s">
        <v>318</v>
      </c>
      <c r="G275" s="79">
        <v>1</v>
      </c>
      <c r="H275" s="169"/>
      <c r="I275" s="170">
        <v>30</v>
      </c>
      <c r="J275" s="94">
        <v>58</v>
      </c>
      <c r="K275" s="101">
        <f t="shared" si="14"/>
        <v>0</v>
      </c>
      <c r="L275" s="101">
        <f t="shared" si="15"/>
        <v>1.2</v>
      </c>
      <c r="M275" s="58">
        <f t="shared" si="16"/>
        <v>27</v>
      </c>
      <c r="N275" s="331"/>
      <c r="O275" s="334"/>
      <c r="P275" s="343"/>
      <c r="Q275" s="331"/>
      <c r="R275" s="343"/>
      <c r="S275" s="321"/>
      <c r="T275" s="331"/>
      <c r="U275" s="321"/>
      <c r="V275" s="331"/>
      <c r="W275" s="321"/>
      <c r="X275" s="331"/>
      <c r="Y275" s="379"/>
      <c r="Z275" s="375"/>
      <c r="AA275" s="375"/>
      <c r="AB275" s="343"/>
      <c r="AC275" s="376"/>
      <c r="AD275" s="116"/>
    </row>
    <row r="276" spans="1:30" ht="18" customHeight="1">
      <c r="A276" s="104"/>
      <c r="B276" s="121"/>
      <c r="C276" s="122"/>
      <c r="D276" s="54">
        <v>21100009601</v>
      </c>
      <c r="E276" s="55" t="s">
        <v>210</v>
      </c>
      <c r="F276" s="56" t="s">
        <v>319</v>
      </c>
      <c r="G276" s="79">
        <v>1</v>
      </c>
      <c r="H276" s="169">
        <v>30</v>
      </c>
      <c r="I276" s="170">
        <v>30</v>
      </c>
      <c r="J276" s="94">
        <v>30</v>
      </c>
      <c r="K276" s="101">
        <f t="shared" si="14"/>
        <v>1</v>
      </c>
      <c r="L276" s="101">
        <f t="shared" si="15"/>
        <v>1.1000000000000001</v>
      </c>
      <c r="M276" s="58">
        <f t="shared" si="16"/>
        <v>54.8</v>
      </c>
      <c r="N276" s="331"/>
      <c r="O276" s="334"/>
      <c r="P276" s="343"/>
      <c r="Q276" s="331"/>
      <c r="R276" s="343"/>
      <c r="S276" s="288"/>
      <c r="T276" s="331"/>
      <c r="U276" s="288"/>
      <c r="V276" s="331"/>
      <c r="W276" s="288"/>
      <c r="X276" s="331"/>
      <c r="Y276" s="308"/>
      <c r="Z276" s="308"/>
      <c r="AA276" s="308"/>
      <c r="AB276" s="343"/>
      <c r="AC276" s="308"/>
      <c r="AD276" s="116"/>
    </row>
    <row r="277" spans="1:30" ht="18" customHeight="1">
      <c r="A277" s="104"/>
      <c r="B277" s="313"/>
      <c r="C277" s="314"/>
      <c r="D277" s="54">
        <v>21100009602</v>
      </c>
      <c r="E277" s="55" t="s">
        <v>210</v>
      </c>
      <c r="F277" s="56" t="s">
        <v>320</v>
      </c>
      <c r="G277" s="79">
        <v>1</v>
      </c>
      <c r="H277" s="169">
        <v>30</v>
      </c>
      <c r="I277" s="170">
        <v>30</v>
      </c>
      <c r="J277" s="94">
        <v>34</v>
      </c>
      <c r="K277" s="101">
        <f t="shared" si="14"/>
        <v>1</v>
      </c>
      <c r="L277" s="101">
        <f t="shared" si="15"/>
        <v>1.1000000000000001</v>
      </c>
      <c r="M277" s="58">
        <f t="shared" si="16"/>
        <v>54.8</v>
      </c>
      <c r="N277" s="331"/>
      <c r="O277" s="334"/>
      <c r="P277" s="343"/>
      <c r="Q277" s="331"/>
      <c r="R277" s="343"/>
      <c r="S277" s="288"/>
      <c r="T277" s="331"/>
      <c r="U277" s="288"/>
      <c r="V277" s="331"/>
      <c r="W277" s="288"/>
      <c r="X277" s="331"/>
      <c r="Y277" s="308"/>
      <c r="Z277" s="308"/>
      <c r="AA277" s="308"/>
      <c r="AB277" s="343"/>
      <c r="AC277" s="308"/>
      <c r="AD277" s="116"/>
    </row>
    <row r="278" spans="1:30" ht="18" customHeight="1">
      <c r="A278" s="104"/>
      <c r="B278" s="313"/>
      <c r="C278" s="314"/>
      <c r="D278" s="54">
        <v>21100009906</v>
      </c>
      <c r="E278" s="55" t="s">
        <v>321</v>
      </c>
      <c r="F278" s="56" t="s">
        <v>208</v>
      </c>
      <c r="G278" s="79">
        <v>1</v>
      </c>
      <c r="H278" s="169">
        <v>45</v>
      </c>
      <c r="I278" s="170">
        <v>30</v>
      </c>
      <c r="J278" s="94">
        <v>17</v>
      </c>
      <c r="K278" s="101">
        <f t="shared" si="14"/>
        <v>1</v>
      </c>
      <c r="L278" s="101">
        <f t="shared" si="15"/>
        <v>1</v>
      </c>
      <c r="M278" s="58">
        <f t="shared" si="16"/>
        <v>67.5</v>
      </c>
      <c r="N278" s="331"/>
      <c r="O278" s="334"/>
      <c r="P278" s="343"/>
      <c r="Q278" s="331"/>
      <c r="R278" s="343"/>
      <c r="S278" s="288"/>
      <c r="T278" s="331"/>
      <c r="U278" s="288"/>
      <c r="V278" s="331"/>
      <c r="W278" s="288"/>
      <c r="X278" s="331"/>
      <c r="Y278" s="308"/>
      <c r="Z278" s="308"/>
      <c r="AA278" s="308"/>
      <c r="AB278" s="343"/>
      <c r="AC278" s="308"/>
      <c r="AD278" s="116"/>
    </row>
    <row r="279" spans="1:30" ht="18" customHeight="1">
      <c r="A279" s="104"/>
      <c r="B279" s="121"/>
      <c r="C279" s="122"/>
      <c r="D279" s="54"/>
      <c r="E279" s="55" t="s">
        <v>221</v>
      </c>
      <c r="F279" s="56" t="s">
        <v>235</v>
      </c>
      <c r="G279" s="79"/>
      <c r="H279" s="169"/>
      <c r="I279" s="170"/>
      <c r="J279" s="94"/>
      <c r="K279" s="101">
        <f t="shared" si="14"/>
        <v>0</v>
      </c>
      <c r="L279" s="101">
        <f t="shared" si="15"/>
        <v>0</v>
      </c>
      <c r="M279" s="58">
        <f t="shared" si="16"/>
        <v>0</v>
      </c>
      <c r="N279" s="331"/>
      <c r="O279" s="334"/>
      <c r="P279" s="343"/>
      <c r="Q279" s="331"/>
      <c r="R279" s="343"/>
      <c r="S279" s="288"/>
      <c r="T279" s="331"/>
      <c r="U279" s="288"/>
      <c r="V279" s="331"/>
      <c r="W279" s="288"/>
      <c r="X279" s="331"/>
      <c r="Y279" s="308"/>
      <c r="Z279" s="308"/>
      <c r="AA279" s="308"/>
      <c r="AB279" s="343"/>
      <c r="AC279" s="308"/>
      <c r="AD279" s="116"/>
    </row>
    <row r="280" spans="1:30" ht="18" customHeight="1">
      <c r="A280" s="104"/>
      <c r="B280" s="121"/>
      <c r="C280" s="122"/>
      <c r="D280" s="54"/>
      <c r="E280" s="55" t="s">
        <v>210</v>
      </c>
      <c r="F280" s="56" t="s">
        <v>393</v>
      </c>
      <c r="G280" s="79">
        <v>2</v>
      </c>
      <c r="H280" s="169">
        <v>30</v>
      </c>
      <c r="I280" s="170">
        <v>30</v>
      </c>
      <c r="J280" s="94">
        <v>40</v>
      </c>
      <c r="K280" s="101">
        <f t="shared" si="14"/>
        <v>1.2</v>
      </c>
      <c r="L280" s="101">
        <f t="shared" si="15"/>
        <v>1.2</v>
      </c>
      <c r="M280" s="58">
        <f t="shared" si="16"/>
        <v>63</v>
      </c>
      <c r="N280" s="331"/>
      <c r="O280" s="334"/>
      <c r="P280" s="343"/>
      <c r="Q280" s="331"/>
      <c r="R280" s="343"/>
      <c r="S280" s="288"/>
      <c r="T280" s="331"/>
      <c r="U280" s="288"/>
      <c r="V280" s="331"/>
      <c r="W280" s="288"/>
      <c r="X280" s="331"/>
      <c r="Y280" s="308"/>
      <c r="Z280" s="308"/>
      <c r="AA280" s="308"/>
      <c r="AB280" s="343"/>
      <c r="AC280" s="308"/>
      <c r="AD280" s="116"/>
    </row>
    <row r="281" spans="1:30" ht="18" customHeight="1">
      <c r="A281" s="104"/>
      <c r="B281" s="121"/>
      <c r="C281" s="122"/>
      <c r="D281" s="54"/>
      <c r="E281" s="55" t="s">
        <v>164</v>
      </c>
      <c r="F281" s="56" t="s">
        <v>405</v>
      </c>
      <c r="G281" s="79">
        <v>2</v>
      </c>
      <c r="H281" s="165">
        <v>30</v>
      </c>
      <c r="I281" s="170">
        <v>60</v>
      </c>
      <c r="J281" s="94">
        <v>40</v>
      </c>
      <c r="K281" s="101">
        <f t="shared" si="14"/>
        <v>1.2</v>
      </c>
      <c r="L281" s="101">
        <f t="shared" si="15"/>
        <v>1.2</v>
      </c>
      <c r="M281" s="58">
        <f t="shared" si="16"/>
        <v>90</v>
      </c>
      <c r="N281" s="331"/>
      <c r="O281" s="334"/>
      <c r="P281" s="343"/>
      <c r="Q281" s="331"/>
      <c r="R281" s="343"/>
      <c r="S281" s="288"/>
      <c r="T281" s="331"/>
      <c r="U281" s="288"/>
      <c r="V281" s="331"/>
      <c r="W281" s="288"/>
      <c r="X281" s="331"/>
      <c r="Y281" s="308"/>
      <c r="Z281" s="308"/>
      <c r="AA281" s="308"/>
      <c r="AB281" s="343"/>
      <c r="AC281" s="308"/>
      <c r="AD281" s="116"/>
    </row>
    <row r="282" spans="1:30" ht="18" customHeight="1">
      <c r="A282" s="135"/>
      <c r="B282" s="121"/>
      <c r="C282" s="122"/>
      <c r="D282" s="54"/>
      <c r="E282" s="55" t="s">
        <v>164</v>
      </c>
      <c r="F282" s="56" t="s">
        <v>407</v>
      </c>
      <c r="G282" s="79">
        <v>2</v>
      </c>
      <c r="H282" s="169">
        <v>30</v>
      </c>
      <c r="I282" s="170">
        <v>60</v>
      </c>
      <c r="J282" s="94">
        <v>40</v>
      </c>
      <c r="K282" s="101">
        <f t="shared" si="14"/>
        <v>1.2</v>
      </c>
      <c r="L282" s="101">
        <f t="shared" si="15"/>
        <v>1.2</v>
      </c>
      <c r="M282" s="58">
        <f t="shared" si="16"/>
        <v>90</v>
      </c>
      <c r="N282" s="331"/>
      <c r="O282" s="334"/>
      <c r="P282" s="343"/>
      <c r="Q282" s="331"/>
      <c r="R282" s="343"/>
      <c r="S282" s="316"/>
      <c r="T282" s="331"/>
      <c r="U282" s="316"/>
      <c r="V282" s="331"/>
      <c r="W282" s="316"/>
      <c r="X282" s="331"/>
      <c r="Y282" s="308"/>
      <c r="Z282" s="308"/>
      <c r="AA282" s="308"/>
      <c r="AB282" s="343"/>
      <c r="AC282" s="308"/>
      <c r="AD282" s="116"/>
    </row>
    <row r="283" spans="1:30" ht="18" customHeight="1">
      <c r="A283" s="135"/>
      <c r="B283" s="121"/>
      <c r="C283" s="122"/>
      <c r="D283" s="54"/>
      <c r="E283" s="55" t="s">
        <v>317</v>
      </c>
      <c r="F283" s="56" t="s">
        <v>399</v>
      </c>
      <c r="G283" s="79">
        <v>2</v>
      </c>
      <c r="H283" s="169">
        <v>30</v>
      </c>
      <c r="I283" s="170">
        <v>30</v>
      </c>
      <c r="J283" s="94">
        <v>34</v>
      </c>
      <c r="K283" s="101">
        <f t="shared" si="14"/>
        <v>1</v>
      </c>
      <c r="L283" s="101">
        <f t="shared" si="15"/>
        <v>1.1000000000000001</v>
      </c>
      <c r="M283" s="58">
        <f t="shared" si="16"/>
        <v>54.8</v>
      </c>
      <c r="N283" s="331"/>
      <c r="O283" s="334"/>
      <c r="P283" s="343"/>
      <c r="Q283" s="331"/>
      <c r="R283" s="343"/>
      <c r="S283" s="316"/>
      <c r="T283" s="331"/>
      <c r="U283" s="316"/>
      <c r="V283" s="331"/>
      <c r="W283" s="316"/>
      <c r="X283" s="331"/>
      <c r="Y283" s="308"/>
      <c r="Z283" s="308"/>
      <c r="AA283" s="308"/>
      <c r="AB283" s="343"/>
      <c r="AC283" s="308"/>
      <c r="AD283" s="116"/>
    </row>
    <row r="284" spans="1:30" ht="22.5" customHeight="1">
      <c r="A284" s="135"/>
      <c r="B284" s="121"/>
      <c r="C284" s="122"/>
      <c r="D284" s="54"/>
      <c r="E284" s="55" t="s">
        <v>317</v>
      </c>
      <c r="F284" s="56" t="s">
        <v>399</v>
      </c>
      <c r="G284" s="79">
        <v>2</v>
      </c>
      <c r="H284" s="169">
        <v>30</v>
      </c>
      <c r="I284" s="170">
        <v>30</v>
      </c>
      <c r="J284" s="94">
        <v>34</v>
      </c>
      <c r="K284" s="101">
        <f t="shared" si="14"/>
        <v>1</v>
      </c>
      <c r="L284" s="101">
        <f t="shared" si="15"/>
        <v>1.1000000000000001</v>
      </c>
      <c r="M284" s="58">
        <f t="shared" si="16"/>
        <v>54.8</v>
      </c>
      <c r="N284" s="331"/>
      <c r="O284" s="334"/>
      <c r="P284" s="343"/>
      <c r="Q284" s="331"/>
      <c r="R284" s="343"/>
      <c r="S284" s="316"/>
      <c r="T284" s="331"/>
      <c r="U284" s="316"/>
      <c r="V284" s="331"/>
      <c r="W284" s="316"/>
      <c r="X284" s="331"/>
      <c r="Y284" s="308"/>
      <c r="Z284" s="308"/>
      <c r="AA284" s="308"/>
      <c r="AB284" s="343"/>
      <c r="AC284" s="308"/>
      <c r="AD284" s="116"/>
    </row>
    <row r="285" spans="1:30" ht="18" customHeight="1">
      <c r="A285" s="135"/>
      <c r="B285" s="121"/>
      <c r="C285" s="122"/>
      <c r="D285" s="54"/>
      <c r="E285" s="55" t="s">
        <v>164</v>
      </c>
      <c r="F285" s="56" t="s">
        <v>476</v>
      </c>
      <c r="G285" s="79">
        <v>2</v>
      </c>
      <c r="H285" s="169">
        <v>30</v>
      </c>
      <c r="I285" s="170">
        <v>60</v>
      </c>
      <c r="J285" s="94">
        <v>40</v>
      </c>
      <c r="K285" s="101">
        <f t="shared" si="14"/>
        <v>1.2</v>
      </c>
      <c r="L285" s="101">
        <f t="shared" si="15"/>
        <v>1.2</v>
      </c>
      <c r="M285" s="58">
        <f t="shared" si="16"/>
        <v>90</v>
      </c>
      <c r="N285" s="331"/>
      <c r="O285" s="334"/>
      <c r="P285" s="343"/>
      <c r="Q285" s="331"/>
      <c r="R285" s="343"/>
      <c r="S285" s="316"/>
      <c r="T285" s="331"/>
      <c r="U285" s="316"/>
      <c r="V285" s="331"/>
      <c r="W285" s="316"/>
      <c r="X285" s="331"/>
      <c r="Y285" s="308"/>
      <c r="Z285" s="308"/>
      <c r="AA285" s="308"/>
      <c r="AB285" s="343"/>
      <c r="AC285" s="308"/>
      <c r="AD285" s="116"/>
    </row>
    <row r="286" spans="1:30" s="220" customFormat="1" ht="18" customHeight="1">
      <c r="A286" s="135"/>
      <c r="B286" s="121"/>
      <c r="C286" s="122"/>
      <c r="D286" s="54"/>
      <c r="E286" s="55" t="s">
        <v>164</v>
      </c>
      <c r="F286" s="56" t="s">
        <v>478</v>
      </c>
      <c r="G286" s="156">
        <v>2</v>
      </c>
      <c r="H286" s="169">
        <v>30</v>
      </c>
      <c r="I286" s="170">
        <v>60</v>
      </c>
      <c r="J286" s="94">
        <v>40</v>
      </c>
      <c r="K286" s="101">
        <f t="shared" si="14"/>
        <v>1.2</v>
      </c>
      <c r="L286" s="101">
        <f t="shared" si="15"/>
        <v>1.2</v>
      </c>
      <c r="M286" s="58">
        <f t="shared" si="16"/>
        <v>90</v>
      </c>
      <c r="N286" s="331"/>
      <c r="O286" s="334"/>
      <c r="P286" s="343"/>
      <c r="Q286" s="331"/>
      <c r="R286" s="343"/>
      <c r="S286" s="316"/>
      <c r="T286" s="331"/>
      <c r="U286" s="316"/>
      <c r="V286" s="331"/>
      <c r="W286" s="316"/>
      <c r="X286" s="331"/>
      <c r="Y286" s="308"/>
      <c r="Z286" s="308"/>
      <c r="AA286" s="308"/>
      <c r="AB286" s="343"/>
      <c r="AC286" s="308"/>
      <c r="AD286" s="116"/>
    </row>
    <row r="287" spans="1:30" s="220" customFormat="1" ht="18" hidden="1" customHeight="1">
      <c r="A287" s="135"/>
      <c r="B287" s="121"/>
      <c r="C287" s="122"/>
      <c r="D287" s="54"/>
      <c r="E287" s="55"/>
      <c r="F287" s="56"/>
      <c r="G287" s="156"/>
      <c r="H287" s="169"/>
      <c r="I287" s="170"/>
      <c r="J287" s="94"/>
      <c r="K287" s="101">
        <f t="shared" si="14"/>
        <v>0</v>
      </c>
      <c r="L287" s="101">
        <f t="shared" si="15"/>
        <v>0</v>
      </c>
      <c r="M287" s="58">
        <f t="shared" si="16"/>
        <v>0</v>
      </c>
      <c r="N287" s="331"/>
      <c r="O287" s="334"/>
      <c r="P287" s="343"/>
      <c r="Q287" s="331"/>
      <c r="R287" s="343"/>
      <c r="S287" s="316"/>
      <c r="T287" s="331"/>
      <c r="U287" s="316"/>
      <c r="V287" s="331"/>
      <c r="W287" s="316"/>
      <c r="X287" s="331"/>
      <c r="Y287" s="308"/>
      <c r="Z287" s="308"/>
      <c r="AA287" s="308"/>
      <c r="AB287" s="343"/>
      <c r="AC287" s="308"/>
      <c r="AD287" s="116"/>
    </row>
    <row r="288" spans="1:30" ht="17.25" hidden="1" customHeight="1">
      <c r="A288" s="135"/>
      <c r="B288" s="121"/>
      <c r="C288" s="122"/>
      <c r="D288" s="54"/>
      <c r="E288" s="55"/>
      <c r="F288" s="56"/>
      <c r="G288" s="156"/>
      <c r="H288" s="169"/>
      <c r="I288" s="170"/>
      <c r="J288" s="94"/>
      <c r="K288" s="101">
        <f t="shared" si="14"/>
        <v>0</v>
      </c>
      <c r="L288" s="101">
        <f t="shared" si="15"/>
        <v>0</v>
      </c>
      <c r="M288" s="58">
        <f t="shared" si="16"/>
        <v>0</v>
      </c>
      <c r="N288" s="331"/>
      <c r="O288" s="334"/>
      <c r="P288" s="343"/>
      <c r="Q288" s="331"/>
      <c r="R288" s="343"/>
      <c r="S288" s="316"/>
      <c r="T288" s="331"/>
      <c r="U288" s="316"/>
      <c r="V288" s="331"/>
      <c r="W288" s="316"/>
      <c r="X288" s="331"/>
      <c r="Y288" s="308"/>
      <c r="Z288" s="308"/>
      <c r="AA288" s="308"/>
      <c r="AB288" s="343"/>
      <c r="AC288" s="308"/>
      <c r="AD288" s="116"/>
    </row>
    <row r="289" spans="1:30" ht="18" hidden="1" customHeight="1">
      <c r="A289" s="104"/>
      <c r="B289" s="121"/>
      <c r="C289" s="122"/>
      <c r="D289" s="54"/>
      <c r="E289" s="55"/>
      <c r="F289" s="56"/>
      <c r="G289" s="156"/>
      <c r="H289" s="169"/>
      <c r="I289" s="170"/>
      <c r="J289" s="94"/>
      <c r="K289" s="101">
        <f t="shared" si="14"/>
        <v>0</v>
      </c>
      <c r="L289" s="101">
        <f t="shared" si="15"/>
        <v>0</v>
      </c>
      <c r="M289" s="58">
        <f t="shared" si="16"/>
        <v>0</v>
      </c>
      <c r="N289" s="331"/>
      <c r="O289" s="334"/>
      <c r="P289" s="343"/>
      <c r="Q289" s="331"/>
      <c r="R289" s="343"/>
      <c r="S289" s="288"/>
      <c r="T289" s="331"/>
      <c r="U289" s="288"/>
      <c r="V289" s="331"/>
      <c r="W289" s="288"/>
      <c r="X289" s="331"/>
      <c r="Y289" s="308"/>
      <c r="Z289" s="308"/>
      <c r="AA289" s="308"/>
      <c r="AB289" s="343"/>
      <c r="AC289" s="308"/>
      <c r="AD289" s="116"/>
    </row>
    <row r="290" spans="1:30" s="239" customFormat="1" ht="18" hidden="1" customHeight="1">
      <c r="A290" s="135"/>
      <c r="B290" s="136"/>
      <c r="C290" s="122"/>
      <c r="D290" s="54"/>
      <c r="E290" s="55"/>
      <c r="F290" s="56"/>
      <c r="G290" s="156"/>
      <c r="H290" s="169"/>
      <c r="I290" s="170"/>
      <c r="J290" s="94"/>
      <c r="K290" s="101">
        <f t="shared" si="14"/>
        <v>0</v>
      </c>
      <c r="L290" s="101">
        <f t="shared" si="15"/>
        <v>0</v>
      </c>
      <c r="M290" s="58">
        <f t="shared" si="16"/>
        <v>0</v>
      </c>
      <c r="N290" s="331"/>
      <c r="O290" s="334"/>
      <c r="P290" s="343"/>
      <c r="Q290" s="331"/>
      <c r="R290" s="343"/>
      <c r="S290" s="316"/>
      <c r="T290" s="331"/>
      <c r="U290" s="316"/>
      <c r="V290" s="331"/>
      <c r="W290" s="316"/>
      <c r="X290" s="331"/>
      <c r="Y290" s="308"/>
      <c r="Z290" s="308"/>
      <c r="AA290" s="308"/>
      <c r="AB290" s="343"/>
      <c r="AC290" s="308"/>
      <c r="AD290" s="116"/>
    </row>
    <row r="291" spans="1:30" s="239" customFormat="1" ht="18" hidden="1" customHeight="1">
      <c r="A291" s="135"/>
      <c r="B291" s="136"/>
      <c r="C291" s="122"/>
      <c r="D291" s="54"/>
      <c r="E291" s="55"/>
      <c r="F291" s="56"/>
      <c r="G291" s="156"/>
      <c r="H291" s="169"/>
      <c r="I291" s="170"/>
      <c r="J291" s="94"/>
      <c r="K291" s="101">
        <f t="shared" si="14"/>
        <v>0</v>
      </c>
      <c r="L291" s="101">
        <f t="shared" si="15"/>
        <v>0</v>
      </c>
      <c r="M291" s="58">
        <f t="shared" si="16"/>
        <v>0</v>
      </c>
      <c r="N291" s="331"/>
      <c r="O291" s="334"/>
      <c r="P291" s="343"/>
      <c r="Q291" s="331"/>
      <c r="R291" s="343"/>
      <c r="S291" s="316"/>
      <c r="T291" s="331"/>
      <c r="U291" s="316"/>
      <c r="V291" s="331"/>
      <c r="W291" s="316"/>
      <c r="X291" s="331"/>
      <c r="Y291" s="308"/>
      <c r="Z291" s="308"/>
      <c r="AA291" s="308"/>
      <c r="AB291" s="343"/>
      <c r="AC291" s="308"/>
      <c r="AD291" s="116"/>
    </row>
    <row r="292" spans="1:30" ht="18" hidden="1" customHeight="1">
      <c r="A292" s="104"/>
      <c r="B292" s="117"/>
      <c r="C292" s="122"/>
      <c r="D292" s="54"/>
      <c r="E292" s="55"/>
      <c r="F292" s="56"/>
      <c r="G292" s="156"/>
      <c r="H292" s="169"/>
      <c r="I292" s="170"/>
      <c r="J292" s="94"/>
      <c r="K292" s="101">
        <f t="shared" si="14"/>
        <v>0</v>
      </c>
      <c r="L292" s="101">
        <f t="shared" si="15"/>
        <v>0</v>
      </c>
      <c r="M292" s="58">
        <f t="shared" si="16"/>
        <v>0</v>
      </c>
      <c r="N292" s="331"/>
      <c r="O292" s="334"/>
      <c r="P292" s="343"/>
      <c r="Q292" s="331"/>
      <c r="R292" s="343"/>
      <c r="S292" s="288"/>
      <c r="T292" s="331"/>
      <c r="U292" s="288"/>
      <c r="V292" s="331"/>
      <c r="W292" s="288"/>
      <c r="X292" s="331"/>
      <c r="Y292" s="308"/>
      <c r="Z292" s="308"/>
      <c r="AA292" s="308"/>
      <c r="AB292" s="343"/>
      <c r="AC292" s="308"/>
      <c r="AD292" s="116"/>
    </row>
    <row r="293" spans="1:30" ht="18" customHeight="1">
      <c r="A293" s="118">
        <v>15</v>
      </c>
      <c r="B293" s="114" t="s">
        <v>107</v>
      </c>
      <c r="C293" s="115" t="s">
        <v>108</v>
      </c>
      <c r="D293" s="54">
        <v>21100009603</v>
      </c>
      <c r="E293" s="55" t="s">
        <v>210</v>
      </c>
      <c r="F293" s="56" t="s">
        <v>208</v>
      </c>
      <c r="G293" s="79">
        <v>1</v>
      </c>
      <c r="H293" s="158">
        <v>30</v>
      </c>
      <c r="I293" s="171">
        <v>30</v>
      </c>
      <c r="J293" s="94">
        <v>27</v>
      </c>
      <c r="K293" s="101">
        <f t="shared" si="14"/>
        <v>1</v>
      </c>
      <c r="L293" s="101">
        <f t="shared" si="15"/>
        <v>1</v>
      </c>
      <c r="M293" s="58">
        <f t="shared" si="16"/>
        <v>52.5</v>
      </c>
      <c r="N293" s="324">
        <v>112.5</v>
      </c>
      <c r="O293" s="317">
        <v>0</v>
      </c>
      <c r="P293" s="341">
        <f>SUM(M293:M311)+N293+O293</f>
        <v>1047.5999999999999</v>
      </c>
      <c r="Q293" s="317">
        <v>0</v>
      </c>
      <c r="R293" s="320">
        <v>50</v>
      </c>
      <c r="S293" s="315">
        <v>450</v>
      </c>
      <c r="T293" s="317">
        <v>450</v>
      </c>
      <c r="U293" s="315">
        <v>112</v>
      </c>
      <c r="V293" s="347">
        <v>112</v>
      </c>
      <c r="W293" s="315">
        <v>56</v>
      </c>
      <c r="X293" s="317">
        <v>56</v>
      </c>
      <c r="Y293" s="320">
        <f>ROUND((P293-T293),1)</f>
        <v>597.6</v>
      </c>
      <c r="Z293" s="359">
        <f>IF(OR(SUM(V293:V311)="",SUM(Q293:Q311)=""),0,IF(OR(SUM(U293:U311)=320,SUM(V293:V311)&gt;0),ROUND((SUM(Q293:Q311)-SUM(V293:V311)),1),0))</f>
        <v>-112</v>
      </c>
      <c r="AA293" s="359">
        <f>IF(OR(SUM(X293:X311)="",SUM(R293:R311)=""),0,IF(OR(SUM(W293:W311)=160,SUM(X293:X311)&gt;0),ROUND((SUM(R293:R311)-SUM(X293:X311)),1),0))</f>
        <v>-6</v>
      </c>
      <c r="AB293" s="311"/>
      <c r="AC293" s="363">
        <f>SUM(Y293:AA311)</f>
        <v>479.6</v>
      </c>
      <c r="AD293" s="97"/>
    </row>
    <row r="294" spans="1:30" ht="18" customHeight="1">
      <c r="A294" s="104"/>
      <c r="B294" s="121"/>
      <c r="C294" s="122"/>
      <c r="D294" s="54">
        <v>21100149001</v>
      </c>
      <c r="E294" s="55" t="s">
        <v>211</v>
      </c>
      <c r="F294" s="56" t="s">
        <v>197</v>
      </c>
      <c r="G294" s="79">
        <v>1</v>
      </c>
      <c r="H294" s="151">
        <v>15</v>
      </c>
      <c r="I294" s="170"/>
      <c r="J294" s="94">
        <v>38</v>
      </c>
      <c r="K294" s="101">
        <f t="shared" si="14"/>
        <v>1.2</v>
      </c>
      <c r="L294" s="101">
        <f t="shared" si="15"/>
        <v>0</v>
      </c>
      <c r="M294" s="58">
        <f t="shared" si="16"/>
        <v>18</v>
      </c>
      <c r="N294" s="288"/>
      <c r="O294" s="288"/>
      <c r="P294" s="343"/>
      <c r="Q294" s="288"/>
      <c r="R294" s="288"/>
      <c r="S294" s="288"/>
      <c r="T294" s="288"/>
      <c r="U294" s="288"/>
      <c r="V294" s="288"/>
      <c r="W294" s="288"/>
      <c r="X294" s="288"/>
      <c r="Y294" s="288"/>
      <c r="Z294" s="288"/>
      <c r="AA294" s="288"/>
      <c r="AB294" s="288"/>
      <c r="AC294" s="288"/>
      <c r="AD294" s="97"/>
    </row>
    <row r="295" spans="1:30" ht="18" customHeight="1">
      <c r="A295" s="104"/>
      <c r="B295" s="121"/>
      <c r="C295" s="122"/>
      <c r="D295" s="54">
        <v>20200009501</v>
      </c>
      <c r="E295" s="55" t="s">
        <v>211</v>
      </c>
      <c r="F295" s="56" t="s">
        <v>212</v>
      </c>
      <c r="G295" s="79">
        <v>1</v>
      </c>
      <c r="H295" s="151"/>
      <c r="I295" s="170">
        <v>60</v>
      </c>
      <c r="J295" s="94">
        <v>69</v>
      </c>
      <c r="K295" s="101">
        <f t="shared" si="14"/>
        <v>0</v>
      </c>
      <c r="L295" s="101">
        <f t="shared" si="15"/>
        <v>1.2</v>
      </c>
      <c r="M295" s="58">
        <f t="shared" si="16"/>
        <v>54</v>
      </c>
      <c r="N295" s="288"/>
      <c r="O295" s="288"/>
      <c r="P295" s="343"/>
      <c r="Q295" s="288"/>
      <c r="R295" s="288"/>
      <c r="S295" s="288"/>
      <c r="T295" s="288"/>
      <c r="U295" s="288"/>
      <c r="V295" s="288"/>
      <c r="W295" s="288"/>
      <c r="X295" s="288"/>
      <c r="Y295" s="288"/>
      <c r="Z295" s="288"/>
      <c r="AA295" s="288"/>
      <c r="AB295" s="288"/>
      <c r="AC295" s="288"/>
      <c r="AD295" s="97"/>
    </row>
    <row r="296" spans="1:30" s="239" customFormat="1" ht="18" customHeight="1">
      <c r="A296" s="135"/>
      <c r="B296" s="121"/>
      <c r="C296" s="122"/>
      <c r="D296" s="54">
        <v>20200009501</v>
      </c>
      <c r="E296" s="55" t="s">
        <v>505</v>
      </c>
      <c r="F296" s="56" t="s">
        <v>212</v>
      </c>
      <c r="G296" s="79">
        <v>1</v>
      </c>
      <c r="H296" s="151"/>
      <c r="I296" s="170">
        <v>60</v>
      </c>
      <c r="J296" s="94">
        <v>69</v>
      </c>
      <c r="K296" s="101">
        <f t="shared" si="14"/>
        <v>0</v>
      </c>
      <c r="L296" s="101">
        <f t="shared" si="15"/>
        <v>1.2</v>
      </c>
      <c r="M296" s="58">
        <f t="shared" si="16"/>
        <v>54</v>
      </c>
      <c r="N296" s="316"/>
      <c r="O296" s="316"/>
      <c r="P296" s="343"/>
      <c r="Q296" s="316"/>
      <c r="R296" s="316"/>
      <c r="S296" s="316"/>
      <c r="T296" s="316"/>
      <c r="U296" s="316"/>
      <c r="V296" s="316"/>
      <c r="W296" s="316"/>
      <c r="X296" s="316"/>
      <c r="Y296" s="316"/>
      <c r="Z296" s="316"/>
      <c r="AA296" s="316"/>
      <c r="AB296" s="316"/>
      <c r="AC296" s="316"/>
      <c r="AD296" s="97"/>
    </row>
    <row r="297" spans="1:30" s="239" customFormat="1" ht="18" customHeight="1">
      <c r="A297" s="135"/>
      <c r="B297" s="121"/>
      <c r="C297" s="122"/>
      <c r="D297" s="54">
        <v>20200009501</v>
      </c>
      <c r="E297" s="55" t="s">
        <v>506</v>
      </c>
      <c r="F297" s="56" t="s">
        <v>212</v>
      </c>
      <c r="G297" s="79">
        <v>1</v>
      </c>
      <c r="H297" s="151">
        <v>30</v>
      </c>
      <c r="I297" s="170">
        <v>60</v>
      </c>
      <c r="J297" s="94">
        <v>69</v>
      </c>
      <c r="K297" s="101">
        <f t="shared" si="14"/>
        <v>1.3</v>
      </c>
      <c r="L297" s="101">
        <f t="shared" si="15"/>
        <v>1.2</v>
      </c>
      <c r="M297" s="58">
        <f t="shared" si="16"/>
        <v>93</v>
      </c>
      <c r="N297" s="316"/>
      <c r="O297" s="316"/>
      <c r="P297" s="343"/>
      <c r="Q297" s="316"/>
      <c r="R297" s="316"/>
      <c r="S297" s="316"/>
      <c r="T297" s="316"/>
      <c r="U297" s="316"/>
      <c r="V297" s="316"/>
      <c r="W297" s="316"/>
      <c r="X297" s="316"/>
      <c r="Y297" s="316"/>
      <c r="Z297" s="316"/>
      <c r="AA297" s="316"/>
      <c r="AB297" s="316"/>
      <c r="AC297" s="316"/>
      <c r="AD297" s="97"/>
    </row>
    <row r="298" spans="1:30" ht="18" customHeight="1">
      <c r="A298" s="104"/>
      <c r="B298" s="121"/>
      <c r="C298" s="122"/>
      <c r="D298" s="54">
        <v>21100087101</v>
      </c>
      <c r="E298" s="55" t="s">
        <v>213</v>
      </c>
      <c r="F298" s="56" t="s">
        <v>208</v>
      </c>
      <c r="G298" s="79">
        <v>1</v>
      </c>
      <c r="H298" s="151">
        <v>45</v>
      </c>
      <c r="I298" s="170">
        <v>30</v>
      </c>
      <c r="J298" s="94">
        <v>25</v>
      </c>
      <c r="K298" s="101">
        <f t="shared" si="14"/>
        <v>1</v>
      </c>
      <c r="L298" s="101">
        <f t="shared" si="15"/>
        <v>1</v>
      </c>
      <c r="M298" s="58">
        <f t="shared" si="16"/>
        <v>67.5</v>
      </c>
      <c r="N298" s="288"/>
      <c r="O298" s="288"/>
      <c r="P298" s="343"/>
      <c r="Q298" s="288"/>
      <c r="R298" s="288"/>
      <c r="S298" s="288"/>
      <c r="T298" s="288"/>
      <c r="U298" s="288"/>
      <c r="V298" s="288"/>
      <c r="W298" s="288"/>
      <c r="X298" s="288"/>
      <c r="Y298" s="288"/>
      <c r="Z298" s="288"/>
      <c r="AA298" s="288"/>
      <c r="AB298" s="288"/>
      <c r="AC298" s="288"/>
      <c r="AD298" s="97"/>
    </row>
    <row r="299" spans="1:30" ht="18" customHeight="1">
      <c r="A299" s="104"/>
      <c r="B299" s="121"/>
      <c r="C299" s="122"/>
      <c r="D299" s="54">
        <v>20200090001</v>
      </c>
      <c r="E299" s="55" t="s">
        <v>214</v>
      </c>
      <c r="F299" s="56" t="s">
        <v>200</v>
      </c>
      <c r="G299" s="79">
        <v>1</v>
      </c>
      <c r="H299" s="151">
        <v>45</v>
      </c>
      <c r="I299" s="170">
        <v>30</v>
      </c>
      <c r="J299" s="94">
        <v>55</v>
      </c>
      <c r="K299" s="101">
        <f t="shared" si="14"/>
        <v>1.2</v>
      </c>
      <c r="L299" s="101">
        <f t="shared" si="15"/>
        <v>1.2</v>
      </c>
      <c r="M299" s="58">
        <f t="shared" si="16"/>
        <v>81</v>
      </c>
      <c r="N299" s="288"/>
      <c r="O299" s="288"/>
      <c r="P299" s="343"/>
      <c r="Q299" s="288"/>
      <c r="R299" s="288"/>
      <c r="S299" s="288"/>
      <c r="T299" s="288"/>
      <c r="U299" s="288"/>
      <c r="V299" s="288"/>
      <c r="W299" s="288"/>
      <c r="X299" s="288"/>
      <c r="Y299" s="288"/>
      <c r="Z299" s="288"/>
      <c r="AA299" s="288"/>
      <c r="AB299" s="288"/>
      <c r="AC299" s="288"/>
      <c r="AD299" s="97"/>
    </row>
    <row r="300" spans="1:30" ht="18" customHeight="1">
      <c r="A300" s="104"/>
      <c r="B300" s="121"/>
      <c r="C300" s="122"/>
      <c r="D300" s="54"/>
      <c r="E300" s="55" t="s">
        <v>398</v>
      </c>
      <c r="F300" s="56" t="s">
        <v>197</v>
      </c>
      <c r="G300" s="79">
        <v>2</v>
      </c>
      <c r="H300" s="151">
        <v>45</v>
      </c>
      <c r="I300" s="170">
        <v>30</v>
      </c>
      <c r="J300" s="94">
        <v>38</v>
      </c>
      <c r="K300" s="101">
        <f t="shared" si="14"/>
        <v>1.2</v>
      </c>
      <c r="L300" s="101">
        <f t="shared" si="15"/>
        <v>1.2</v>
      </c>
      <c r="M300" s="58">
        <f t="shared" si="16"/>
        <v>81</v>
      </c>
      <c r="N300" s="288"/>
      <c r="O300" s="288"/>
      <c r="P300" s="343"/>
      <c r="Q300" s="288"/>
      <c r="R300" s="288"/>
      <c r="S300" s="288"/>
      <c r="T300" s="288"/>
      <c r="U300" s="288"/>
      <c r="V300" s="288"/>
      <c r="W300" s="288"/>
      <c r="X300" s="288"/>
      <c r="Y300" s="288"/>
      <c r="Z300" s="288"/>
      <c r="AA300" s="288"/>
      <c r="AB300" s="288"/>
      <c r="AC300" s="288"/>
      <c r="AD300" s="97"/>
    </row>
    <row r="301" spans="1:30" s="220" customFormat="1" ht="18" customHeight="1">
      <c r="A301" s="135"/>
      <c r="B301" s="121"/>
      <c r="C301" s="122"/>
      <c r="D301" s="54"/>
      <c r="E301" s="55" t="s">
        <v>398</v>
      </c>
      <c r="F301" s="56" t="s">
        <v>198</v>
      </c>
      <c r="G301" s="79">
        <v>2</v>
      </c>
      <c r="H301" s="151">
        <v>45</v>
      </c>
      <c r="I301" s="170">
        <v>30</v>
      </c>
      <c r="J301" s="94">
        <v>34</v>
      </c>
      <c r="K301" s="101">
        <f t="shared" si="14"/>
        <v>1</v>
      </c>
      <c r="L301" s="101">
        <f t="shared" si="15"/>
        <v>1.1000000000000001</v>
      </c>
      <c r="M301" s="58">
        <f t="shared" si="16"/>
        <v>69.8</v>
      </c>
      <c r="N301" s="316"/>
      <c r="O301" s="316"/>
      <c r="P301" s="343"/>
      <c r="Q301" s="316"/>
      <c r="R301" s="316"/>
      <c r="S301" s="316"/>
      <c r="T301" s="316"/>
      <c r="U301" s="316"/>
      <c r="V301" s="316"/>
      <c r="W301" s="316"/>
      <c r="X301" s="316"/>
      <c r="Y301" s="316"/>
      <c r="Z301" s="316"/>
      <c r="AA301" s="316"/>
      <c r="AB301" s="316"/>
      <c r="AC301" s="316"/>
      <c r="AD301" s="97"/>
    </row>
    <row r="302" spans="1:30" ht="18" customHeight="1">
      <c r="A302" s="104"/>
      <c r="B302" s="121"/>
      <c r="C302" s="122"/>
      <c r="D302" s="54"/>
      <c r="E302" s="221" t="s">
        <v>401</v>
      </c>
      <c r="F302" s="222" t="s">
        <v>197</v>
      </c>
      <c r="G302" s="252">
        <v>2</v>
      </c>
      <c r="H302" s="236"/>
      <c r="I302" s="237"/>
      <c r="J302" s="253">
        <v>38</v>
      </c>
      <c r="K302" s="101">
        <f t="shared" si="14"/>
        <v>0</v>
      </c>
      <c r="L302" s="101">
        <f t="shared" si="15"/>
        <v>0</v>
      </c>
      <c r="M302" s="58">
        <f t="shared" si="16"/>
        <v>19</v>
      </c>
      <c r="N302" s="288"/>
      <c r="O302" s="288"/>
      <c r="P302" s="343"/>
      <c r="Q302" s="288"/>
      <c r="R302" s="288"/>
      <c r="S302" s="288"/>
      <c r="T302" s="288"/>
      <c r="U302" s="288"/>
      <c r="V302" s="288"/>
      <c r="W302" s="288"/>
      <c r="X302" s="288"/>
      <c r="Y302" s="288"/>
      <c r="Z302" s="288"/>
      <c r="AA302" s="288"/>
      <c r="AB302" s="288"/>
      <c r="AC302" s="288"/>
      <c r="AD302" s="97"/>
    </row>
    <row r="303" spans="1:30" s="220" customFormat="1" ht="18" customHeight="1">
      <c r="A303" s="135"/>
      <c r="B303" s="121"/>
      <c r="C303" s="122"/>
      <c r="D303" s="54"/>
      <c r="E303" s="221" t="s">
        <v>401</v>
      </c>
      <c r="F303" s="222" t="s">
        <v>198</v>
      </c>
      <c r="G303" s="252">
        <v>2</v>
      </c>
      <c r="H303" s="236"/>
      <c r="I303" s="237"/>
      <c r="J303" s="253">
        <v>38</v>
      </c>
      <c r="K303" s="101">
        <f t="shared" si="14"/>
        <v>0</v>
      </c>
      <c r="L303" s="101">
        <f t="shared" si="15"/>
        <v>0</v>
      </c>
      <c r="M303" s="58">
        <f t="shared" si="16"/>
        <v>19</v>
      </c>
      <c r="N303" s="316"/>
      <c r="O303" s="316"/>
      <c r="P303" s="343"/>
      <c r="Q303" s="316"/>
      <c r="R303" s="316"/>
      <c r="S303" s="316"/>
      <c r="T303" s="316"/>
      <c r="U303" s="316"/>
      <c r="V303" s="316"/>
      <c r="W303" s="316"/>
      <c r="X303" s="316"/>
      <c r="Y303" s="316"/>
      <c r="Z303" s="316"/>
      <c r="AA303" s="316"/>
      <c r="AB303" s="316"/>
      <c r="AC303" s="316"/>
      <c r="AD303" s="97"/>
    </row>
    <row r="304" spans="1:30" ht="18" customHeight="1">
      <c r="A304" s="135"/>
      <c r="B304" s="121"/>
      <c r="C304" s="122"/>
      <c r="D304" s="54"/>
      <c r="E304" s="55" t="s">
        <v>402</v>
      </c>
      <c r="F304" s="56" t="s">
        <v>212</v>
      </c>
      <c r="G304" s="79">
        <v>2</v>
      </c>
      <c r="H304" s="151">
        <v>30</v>
      </c>
      <c r="I304" s="170"/>
      <c r="J304" s="94">
        <v>50</v>
      </c>
      <c r="K304" s="101">
        <f t="shared" si="14"/>
        <v>1.2</v>
      </c>
      <c r="L304" s="101">
        <f t="shared" si="15"/>
        <v>0</v>
      </c>
      <c r="M304" s="58">
        <f t="shared" si="16"/>
        <v>36</v>
      </c>
      <c r="N304" s="316"/>
      <c r="O304" s="316"/>
      <c r="P304" s="343"/>
      <c r="Q304" s="316"/>
      <c r="R304" s="316"/>
      <c r="S304" s="316"/>
      <c r="T304" s="316"/>
      <c r="U304" s="316"/>
      <c r="V304" s="316"/>
      <c r="W304" s="316"/>
      <c r="X304" s="316"/>
      <c r="Y304" s="316"/>
      <c r="Z304" s="316"/>
      <c r="AA304" s="316"/>
      <c r="AB304" s="316"/>
      <c r="AC304" s="316"/>
      <c r="AD304" s="97"/>
    </row>
    <row r="305" spans="1:30" s="239" customFormat="1" ht="18" customHeight="1">
      <c r="A305" s="135"/>
      <c r="B305" s="121"/>
      <c r="C305" s="122"/>
      <c r="D305" s="54"/>
      <c r="E305" s="55" t="s">
        <v>507</v>
      </c>
      <c r="F305" s="56" t="s">
        <v>503</v>
      </c>
      <c r="G305" s="79">
        <v>2</v>
      </c>
      <c r="H305" s="151"/>
      <c r="I305" s="170">
        <v>30</v>
      </c>
      <c r="J305" s="94">
        <v>50</v>
      </c>
      <c r="K305" s="101">
        <f t="shared" si="14"/>
        <v>0</v>
      </c>
      <c r="L305" s="101">
        <f t="shared" si="15"/>
        <v>1.2</v>
      </c>
      <c r="M305" s="58">
        <f t="shared" si="16"/>
        <v>27</v>
      </c>
      <c r="N305" s="316"/>
      <c r="O305" s="316"/>
      <c r="P305" s="343"/>
      <c r="Q305" s="316"/>
      <c r="R305" s="316"/>
      <c r="S305" s="316"/>
      <c r="T305" s="316"/>
      <c r="U305" s="316"/>
      <c r="V305" s="316"/>
      <c r="W305" s="316"/>
      <c r="X305" s="316"/>
      <c r="Y305" s="316"/>
      <c r="Z305" s="316"/>
      <c r="AA305" s="316"/>
      <c r="AB305" s="316"/>
      <c r="AC305" s="316"/>
      <c r="AD305" s="97"/>
    </row>
    <row r="306" spans="1:30" s="239" customFormat="1" ht="18" customHeight="1">
      <c r="A306" s="135"/>
      <c r="B306" s="121"/>
      <c r="C306" s="122"/>
      <c r="D306" s="54"/>
      <c r="E306" s="55" t="s">
        <v>508</v>
      </c>
      <c r="F306" s="56" t="s">
        <v>504</v>
      </c>
      <c r="G306" s="79">
        <v>2</v>
      </c>
      <c r="H306" s="151"/>
      <c r="I306" s="170">
        <v>30</v>
      </c>
      <c r="J306" s="94">
        <v>50</v>
      </c>
      <c r="K306" s="101">
        <f t="shared" si="14"/>
        <v>0</v>
      </c>
      <c r="L306" s="101">
        <f t="shared" si="15"/>
        <v>1.2</v>
      </c>
      <c r="M306" s="58">
        <f t="shared" si="16"/>
        <v>27</v>
      </c>
      <c r="N306" s="316"/>
      <c r="O306" s="316"/>
      <c r="P306" s="343"/>
      <c r="Q306" s="316"/>
      <c r="R306" s="316"/>
      <c r="S306" s="316"/>
      <c r="T306" s="316"/>
      <c r="U306" s="316"/>
      <c r="V306" s="316"/>
      <c r="W306" s="316"/>
      <c r="X306" s="316"/>
      <c r="Y306" s="316"/>
      <c r="Z306" s="316"/>
      <c r="AA306" s="316"/>
      <c r="AB306" s="316"/>
      <c r="AC306" s="316"/>
      <c r="AD306" s="97"/>
    </row>
    <row r="307" spans="1:30" s="239" customFormat="1" ht="18" customHeight="1">
      <c r="A307" s="135"/>
      <c r="B307" s="121"/>
      <c r="C307" s="122"/>
      <c r="D307" s="54"/>
      <c r="E307" s="55" t="s">
        <v>509</v>
      </c>
      <c r="F307" s="56" t="s">
        <v>503</v>
      </c>
      <c r="G307" s="79">
        <v>2</v>
      </c>
      <c r="H307" s="151"/>
      <c r="I307" s="170">
        <v>30</v>
      </c>
      <c r="J307" s="94">
        <v>50</v>
      </c>
      <c r="K307" s="101">
        <f t="shared" si="14"/>
        <v>0</v>
      </c>
      <c r="L307" s="101">
        <f t="shared" si="15"/>
        <v>1.2</v>
      </c>
      <c r="M307" s="58">
        <f t="shared" si="16"/>
        <v>27</v>
      </c>
      <c r="N307" s="316"/>
      <c r="O307" s="316"/>
      <c r="P307" s="343"/>
      <c r="Q307" s="316"/>
      <c r="R307" s="316"/>
      <c r="S307" s="316"/>
      <c r="T307" s="316"/>
      <c r="U307" s="316"/>
      <c r="V307" s="316"/>
      <c r="W307" s="316"/>
      <c r="X307" s="316"/>
      <c r="Y307" s="316"/>
      <c r="Z307" s="316"/>
      <c r="AA307" s="316"/>
      <c r="AB307" s="316"/>
      <c r="AC307" s="316"/>
      <c r="AD307" s="97"/>
    </row>
    <row r="308" spans="1:30" s="239" customFormat="1" ht="18" customHeight="1">
      <c r="A308" s="135"/>
      <c r="B308" s="121"/>
      <c r="C308" s="122"/>
      <c r="D308" s="54"/>
      <c r="E308" s="55" t="s">
        <v>510</v>
      </c>
      <c r="F308" s="56" t="s">
        <v>504</v>
      </c>
      <c r="G308" s="79">
        <v>2</v>
      </c>
      <c r="H308" s="151"/>
      <c r="I308" s="170">
        <v>30</v>
      </c>
      <c r="J308" s="94">
        <v>50</v>
      </c>
      <c r="K308" s="101">
        <f t="shared" si="14"/>
        <v>0</v>
      </c>
      <c r="L308" s="101">
        <f t="shared" si="15"/>
        <v>1.2</v>
      </c>
      <c r="M308" s="58">
        <f t="shared" si="16"/>
        <v>27</v>
      </c>
      <c r="N308" s="316"/>
      <c r="O308" s="316"/>
      <c r="P308" s="343"/>
      <c r="Q308" s="316"/>
      <c r="R308" s="316"/>
      <c r="S308" s="316"/>
      <c r="T308" s="316"/>
      <c r="U308" s="316"/>
      <c r="V308" s="316"/>
      <c r="W308" s="316"/>
      <c r="X308" s="316"/>
      <c r="Y308" s="316"/>
      <c r="Z308" s="316"/>
      <c r="AA308" s="316"/>
      <c r="AB308" s="316"/>
      <c r="AC308" s="316"/>
      <c r="AD308" s="97"/>
    </row>
    <row r="309" spans="1:30" ht="18" customHeight="1">
      <c r="A309" s="135"/>
      <c r="B309" s="121"/>
      <c r="C309" s="122"/>
      <c r="D309" s="54"/>
      <c r="E309" s="55" t="s">
        <v>403</v>
      </c>
      <c r="F309" s="56" t="s">
        <v>200</v>
      </c>
      <c r="G309" s="79">
        <v>2</v>
      </c>
      <c r="H309" s="151">
        <v>30</v>
      </c>
      <c r="I309" s="170">
        <v>30</v>
      </c>
      <c r="J309" s="94">
        <v>30</v>
      </c>
      <c r="K309" s="101">
        <f t="shared" si="14"/>
        <v>1</v>
      </c>
      <c r="L309" s="101">
        <f t="shared" si="15"/>
        <v>1.1000000000000001</v>
      </c>
      <c r="M309" s="58">
        <f t="shared" si="16"/>
        <v>54.8</v>
      </c>
      <c r="N309" s="316"/>
      <c r="O309" s="316"/>
      <c r="P309" s="343"/>
      <c r="Q309" s="316"/>
      <c r="R309" s="316"/>
      <c r="S309" s="316"/>
      <c r="T309" s="316"/>
      <c r="U309" s="316"/>
      <c r="V309" s="316"/>
      <c r="W309" s="316"/>
      <c r="X309" s="316"/>
      <c r="Y309" s="316"/>
      <c r="Z309" s="316"/>
      <c r="AA309" s="316"/>
      <c r="AB309" s="316"/>
      <c r="AC309" s="316"/>
      <c r="AD309" s="97"/>
    </row>
    <row r="310" spans="1:30" ht="18" customHeight="1">
      <c r="A310" s="135"/>
      <c r="B310" s="121"/>
      <c r="C310" s="122"/>
      <c r="D310" s="54"/>
      <c r="E310" s="55" t="s">
        <v>417</v>
      </c>
      <c r="F310" s="56" t="s">
        <v>388</v>
      </c>
      <c r="G310" s="156">
        <v>2</v>
      </c>
      <c r="H310" s="151">
        <v>15</v>
      </c>
      <c r="I310" s="170">
        <v>60</v>
      </c>
      <c r="J310" s="94">
        <v>25</v>
      </c>
      <c r="K310" s="101">
        <f t="shared" si="14"/>
        <v>1</v>
      </c>
      <c r="L310" s="101">
        <f t="shared" si="15"/>
        <v>1</v>
      </c>
      <c r="M310" s="58">
        <f t="shared" si="16"/>
        <v>60</v>
      </c>
      <c r="N310" s="316"/>
      <c r="O310" s="316"/>
      <c r="P310" s="343"/>
      <c r="Q310" s="316"/>
      <c r="R310" s="316"/>
      <c r="S310" s="316"/>
      <c r="T310" s="316"/>
      <c r="U310" s="316"/>
      <c r="V310" s="316"/>
      <c r="W310" s="316"/>
      <c r="X310" s="316"/>
      <c r="Y310" s="316"/>
      <c r="Z310" s="316"/>
      <c r="AA310" s="316"/>
      <c r="AB310" s="316"/>
      <c r="AC310" s="316"/>
      <c r="AD310" s="97"/>
    </row>
    <row r="311" spans="1:30" ht="18" customHeight="1">
      <c r="A311" s="135"/>
      <c r="B311" s="121"/>
      <c r="C311" s="122"/>
      <c r="D311" s="54"/>
      <c r="E311" s="55" t="s">
        <v>418</v>
      </c>
      <c r="F311" s="56" t="s">
        <v>388</v>
      </c>
      <c r="G311" s="156">
        <v>2</v>
      </c>
      <c r="H311" s="151">
        <v>45</v>
      </c>
      <c r="I311" s="170">
        <v>30</v>
      </c>
      <c r="J311" s="94">
        <v>25</v>
      </c>
      <c r="K311" s="101">
        <f t="shared" si="14"/>
        <v>1</v>
      </c>
      <c r="L311" s="101">
        <f t="shared" si="15"/>
        <v>1</v>
      </c>
      <c r="M311" s="58">
        <f t="shared" si="16"/>
        <v>67.5</v>
      </c>
      <c r="N311" s="316"/>
      <c r="O311" s="316"/>
      <c r="P311" s="343"/>
      <c r="Q311" s="316"/>
      <c r="R311" s="316"/>
      <c r="S311" s="316"/>
      <c r="T311" s="316"/>
      <c r="U311" s="316"/>
      <c r="V311" s="316"/>
      <c r="W311" s="316"/>
      <c r="X311" s="316"/>
      <c r="Y311" s="316"/>
      <c r="Z311" s="316"/>
      <c r="AA311" s="316"/>
      <c r="AB311" s="316"/>
      <c r="AC311" s="316"/>
      <c r="AD311" s="97"/>
    </row>
    <row r="312" spans="1:30" ht="18" customHeight="1">
      <c r="A312" s="118">
        <v>16</v>
      </c>
      <c r="B312" s="74" t="s">
        <v>109</v>
      </c>
      <c r="C312" s="75" t="s">
        <v>110</v>
      </c>
      <c r="D312" s="54">
        <v>20200015202</v>
      </c>
      <c r="E312" s="55" t="s">
        <v>204</v>
      </c>
      <c r="F312" s="56" t="s">
        <v>240</v>
      </c>
      <c r="G312" s="173">
        <v>1</v>
      </c>
      <c r="H312" s="158">
        <v>45</v>
      </c>
      <c r="I312" s="171">
        <v>30</v>
      </c>
      <c r="J312" s="120">
        <v>30</v>
      </c>
      <c r="K312" s="101">
        <f t="shared" si="14"/>
        <v>1</v>
      </c>
      <c r="L312" s="101">
        <f t="shared" si="15"/>
        <v>1.1000000000000001</v>
      </c>
      <c r="M312" s="58">
        <f t="shared" si="16"/>
        <v>69.8</v>
      </c>
      <c r="N312" s="324">
        <v>67.5</v>
      </c>
      <c r="O312" s="317">
        <v>0</v>
      </c>
      <c r="P312" s="341">
        <f>SUM(M312:M329)+N312+O312</f>
        <v>861.2</v>
      </c>
      <c r="Q312" s="317">
        <v>0</v>
      </c>
      <c r="R312" s="320">
        <v>55</v>
      </c>
      <c r="S312" s="315">
        <v>450</v>
      </c>
      <c r="T312" s="317">
        <v>450</v>
      </c>
      <c r="U312" s="315">
        <v>112</v>
      </c>
      <c r="V312" s="347">
        <v>112</v>
      </c>
      <c r="W312" s="315">
        <v>56</v>
      </c>
      <c r="X312" s="317">
        <v>56</v>
      </c>
      <c r="Y312" s="320">
        <f>ROUND((P312-T312),1)</f>
        <v>411.2</v>
      </c>
      <c r="Z312" s="359">
        <f>IF(OR(SUM(V312:V329)="",SUM(Q312:Q329)=""),0,IF(OR(SUM(U312:U329)=320,SUM(V312:V329)&gt;0),ROUND((SUM(Q312:Q329)-SUM(V312:V329)),1),0))</f>
        <v>-112</v>
      </c>
      <c r="AA312" s="359">
        <f>IF(OR(SUM(X312:X329)="",SUM(R312:R329)=""),0,IF(OR(SUM(W312:W329)=160,SUM(X312:X329)&gt;0),ROUND((SUM(R312:R329)-SUM(X312:X329)),1),0))</f>
        <v>-1</v>
      </c>
      <c r="AB312" s="311"/>
      <c r="AC312" s="363">
        <f>SUM(Y312:AA329)</f>
        <v>298.2</v>
      </c>
      <c r="AD312" s="97"/>
    </row>
    <row r="313" spans="1:30" ht="18" customHeight="1">
      <c r="A313" s="104"/>
      <c r="B313" s="121"/>
      <c r="C313" s="122"/>
      <c r="D313" s="54">
        <v>21100015203</v>
      </c>
      <c r="E313" s="55" t="s">
        <v>204</v>
      </c>
      <c r="F313" s="56" t="s">
        <v>173</v>
      </c>
      <c r="G313" s="173">
        <v>1</v>
      </c>
      <c r="H313" s="158">
        <v>45</v>
      </c>
      <c r="I313" s="171">
        <v>30</v>
      </c>
      <c r="J313" s="120">
        <v>21</v>
      </c>
      <c r="K313" s="101">
        <f t="shared" si="14"/>
        <v>1</v>
      </c>
      <c r="L313" s="101">
        <f t="shared" si="15"/>
        <v>1</v>
      </c>
      <c r="M313" s="58">
        <f t="shared" si="16"/>
        <v>67.5</v>
      </c>
      <c r="N313" s="288"/>
      <c r="O313" s="288"/>
      <c r="P313" s="343"/>
      <c r="Q313" s="288"/>
      <c r="R313" s="288"/>
      <c r="S313" s="288"/>
      <c r="T313" s="288"/>
      <c r="U313" s="288"/>
      <c r="V313" s="288"/>
      <c r="W313" s="288"/>
      <c r="X313" s="288"/>
      <c r="Y313" s="288"/>
      <c r="Z313" s="288"/>
      <c r="AA313" s="288"/>
      <c r="AB313" s="288"/>
      <c r="AC313" s="288"/>
      <c r="AD313" s="97"/>
    </row>
    <row r="314" spans="1:30" ht="18" customHeight="1">
      <c r="A314" s="104"/>
      <c r="B314" s="121"/>
      <c r="C314" s="122"/>
      <c r="D314" s="54">
        <v>21100180501</v>
      </c>
      <c r="E314" s="55" t="s">
        <v>286</v>
      </c>
      <c r="F314" s="56" t="s">
        <v>175</v>
      </c>
      <c r="G314" s="173">
        <v>1</v>
      </c>
      <c r="H314" s="158">
        <v>30</v>
      </c>
      <c r="I314" s="171"/>
      <c r="J314" s="120">
        <v>67</v>
      </c>
      <c r="K314" s="101">
        <f t="shared" si="14"/>
        <v>1.3</v>
      </c>
      <c r="L314" s="101">
        <f t="shared" si="15"/>
        <v>0</v>
      </c>
      <c r="M314" s="58">
        <f t="shared" si="16"/>
        <v>39</v>
      </c>
      <c r="N314" s="288"/>
      <c r="O314" s="288"/>
      <c r="P314" s="343"/>
      <c r="Q314" s="288"/>
      <c r="R314" s="288"/>
      <c r="S314" s="288"/>
      <c r="T314" s="288"/>
      <c r="U314" s="288"/>
      <c r="V314" s="288"/>
      <c r="W314" s="288"/>
      <c r="X314" s="288"/>
      <c r="Y314" s="288"/>
      <c r="Z314" s="288"/>
      <c r="AA314" s="288"/>
      <c r="AB314" s="288"/>
      <c r="AC314" s="288"/>
      <c r="AD314" s="97"/>
    </row>
    <row r="315" spans="1:30" s="220" customFormat="1" ht="18" customHeight="1">
      <c r="A315" s="135"/>
      <c r="B315" s="121"/>
      <c r="C315" s="122"/>
      <c r="D315" s="54">
        <v>21100180501</v>
      </c>
      <c r="E315" s="55" t="s">
        <v>372</v>
      </c>
      <c r="F315" s="56" t="s">
        <v>175</v>
      </c>
      <c r="G315" s="173">
        <v>1</v>
      </c>
      <c r="H315" s="158"/>
      <c r="I315" s="171">
        <v>30</v>
      </c>
      <c r="J315" s="120">
        <v>30</v>
      </c>
      <c r="K315" s="101">
        <f t="shared" si="14"/>
        <v>0</v>
      </c>
      <c r="L315" s="101">
        <f t="shared" si="15"/>
        <v>1.1000000000000001</v>
      </c>
      <c r="M315" s="58">
        <f t="shared" si="16"/>
        <v>24.8</v>
      </c>
      <c r="N315" s="316"/>
      <c r="O315" s="316"/>
      <c r="P315" s="343"/>
      <c r="Q315" s="316"/>
      <c r="R315" s="316"/>
      <c r="S315" s="316"/>
      <c r="T315" s="316"/>
      <c r="U315" s="316"/>
      <c r="V315" s="316"/>
      <c r="W315" s="316"/>
      <c r="X315" s="316"/>
      <c r="Y315" s="316"/>
      <c r="Z315" s="316"/>
      <c r="AA315" s="316"/>
      <c r="AB315" s="316"/>
      <c r="AC315" s="316"/>
      <c r="AD315" s="97"/>
    </row>
    <row r="316" spans="1:30" s="220" customFormat="1" ht="18" customHeight="1">
      <c r="A316" s="135"/>
      <c r="B316" s="121"/>
      <c r="C316" s="122"/>
      <c r="D316" s="54">
        <v>21100180501</v>
      </c>
      <c r="E316" s="55" t="s">
        <v>373</v>
      </c>
      <c r="F316" s="56" t="s">
        <v>175</v>
      </c>
      <c r="G316" s="173">
        <v>1</v>
      </c>
      <c r="H316" s="158"/>
      <c r="I316" s="171">
        <v>30</v>
      </c>
      <c r="J316" s="120">
        <v>30</v>
      </c>
      <c r="K316" s="101">
        <f t="shared" si="14"/>
        <v>0</v>
      </c>
      <c r="L316" s="101">
        <f t="shared" si="15"/>
        <v>1.1000000000000001</v>
      </c>
      <c r="M316" s="58">
        <f t="shared" si="16"/>
        <v>24.8</v>
      </c>
      <c r="N316" s="316"/>
      <c r="O316" s="316"/>
      <c r="P316" s="343"/>
      <c r="Q316" s="316"/>
      <c r="R316" s="316"/>
      <c r="S316" s="316"/>
      <c r="T316" s="316"/>
      <c r="U316" s="316"/>
      <c r="V316" s="316"/>
      <c r="W316" s="316"/>
      <c r="X316" s="316"/>
      <c r="Y316" s="316"/>
      <c r="Z316" s="316"/>
      <c r="AA316" s="316"/>
      <c r="AB316" s="316"/>
      <c r="AC316" s="316"/>
      <c r="AD316" s="97"/>
    </row>
    <row r="317" spans="1:30" ht="18" customHeight="1">
      <c r="A317" s="104"/>
      <c r="B317" s="121"/>
      <c r="C317" s="122"/>
      <c r="D317" s="54">
        <v>71400119909</v>
      </c>
      <c r="E317" s="55" t="s">
        <v>164</v>
      </c>
      <c r="F317" s="56" t="s">
        <v>287</v>
      </c>
      <c r="G317" s="173">
        <v>1</v>
      </c>
      <c r="H317" s="158">
        <v>30</v>
      </c>
      <c r="I317" s="171">
        <v>60</v>
      </c>
      <c r="J317" s="120">
        <v>35</v>
      </c>
      <c r="K317" s="101">
        <f t="shared" si="14"/>
        <v>1</v>
      </c>
      <c r="L317" s="101">
        <f t="shared" si="15"/>
        <v>1.1000000000000001</v>
      </c>
      <c r="M317" s="58">
        <f t="shared" si="16"/>
        <v>79.5</v>
      </c>
      <c r="N317" s="288"/>
      <c r="O317" s="288"/>
      <c r="P317" s="343"/>
      <c r="Q317" s="288"/>
      <c r="R317" s="288"/>
      <c r="S317" s="288"/>
      <c r="T317" s="288"/>
      <c r="U317" s="288"/>
      <c r="V317" s="288"/>
      <c r="W317" s="288"/>
      <c r="X317" s="288"/>
      <c r="Y317" s="288"/>
      <c r="Z317" s="288"/>
      <c r="AA317" s="288"/>
      <c r="AB317" s="288"/>
      <c r="AC317" s="288"/>
      <c r="AD317" s="97"/>
    </row>
    <row r="318" spans="1:30" ht="18" customHeight="1">
      <c r="A318" s="104"/>
      <c r="B318" s="121"/>
      <c r="C318" s="122"/>
      <c r="D318" s="54">
        <v>71400119909</v>
      </c>
      <c r="E318" s="55" t="s">
        <v>164</v>
      </c>
      <c r="F318" s="56" t="s">
        <v>288</v>
      </c>
      <c r="G318" s="173">
        <v>1</v>
      </c>
      <c r="H318" s="158">
        <v>30</v>
      </c>
      <c r="I318" s="171">
        <v>60</v>
      </c>
      <c r="J318" s="120">
        <v>35</v>
      </c>
      <c r="K318" s="101">
        <f t="shared" si="14"/>
        <v>1</v>
      </c>
      <c r="L318" s="101">
        <f t="shared" si="15"/>
        <v>1.1000000000000001</v>
      </c>
      <c r="M318" s="58">
        <f t="shared" si="16"/>
        <v>79.5</v>
      </c>
      <c r="N318" s="288"/>
      <c r="O318" s="288"/>
      <c r="P318" s="343"/>
      <c r="Q318" s="288"/>
      <c r="R318" s="288"/>
      <c r="S318" s="288"/>
      <c r="T318" s="288"/>
      <c r="U318" s="288"/>
      <c r="V318" s="288"/>
      <c r="W318" s="288"/>
      <c r="X318" s="288"/>
      <c r="Y318" s="288"/>
      <c r="Z318" s="288"/>
      <c r="AA318" s="288"/>
      <c r="AB318" s="288"/>
      <c r="AC318" s="288"/>
      <c r="AD318" s="97"/>
    </row>
    <row r="319" spans="1:30" ht="18" customHeight="1">
      <c r="A319" s="104"/>
      <c r="B319" s="121"/>
      <c r="C319" s="122"/>
      <c r="D319" s="54"/>
      <c r="E319" s="55" t="s">
        <v>221</v>
      </c>
      <c r="F319" s="56" t="s">
        <v>175</v>
      </c>
      <c r="G319" s="173"/>
      <c r="H319" s="158"/>
      <c r="I319" s="171"/>
      <c r="J319" s="120"/>
      <c r="K319" s="101">
        <f t="shared" si="14"/>
        <v>0</v>
      </c>
      <c r="L319" s="101">
        <f t="shared" si="15"/>
        <v>0</v>
      </c>
      <c r="M319" s="58">
        <f t="shared" si="16"/>
        <v>0</v>
      </c>
      <c r="N319" s="288"/>
      <c r="O319" s="288"/>
      <c r="P319" s="343"/>
      <c r="Q319" s="288"/>
      <c r="R319" s="288"/>
      <c r="S319" s="288"/>
      <c r="T319" s="288"/>
      <c r="U319" s="288"/>
      <c r="V319" s="288"/>
      <c r="W319" s="288"/>
      <c r="X319" s="288"/>
      <c r="Y319" s="288"/>
      <c r="Z319" s="288"/>
      <c r="AA319" s="288"/>
      <c r="AB319" s="288"/>
      <c r="AC319" s="288"/>
      <c r="AD319" s="97"/>
    </row>
    <row r="320" spans="1:30" ht="18" customHeight="1">
      <c r="A320" s="104"/>
      <c r="B320" s="121"/>
      <c r="C320" s="122"/>
      <c r="D320" s="54"/>
      <c r="E320" s="55" t="s">
        <v>204</v>
      </c>
      <c r="F320" s="56" t="s">
        <v>263</v>
      </c>
      <c r="G320" s="173">
        <v>2</v>
      </c>
      <c r="H320" s="158">
        <v>45</v>
      </c>
      <c r="I320" s="171">
        <v>30</v>
      </c>
      <c r="J320" s="120">
        <v>40</v>
      </c>
      <c r="K320" s="101">
        <f t="shared" si="14"/>
        <v>1.2</v>
      </c>
      <c r="L320" s="101">
        <f t="shared" si="15"/>
        <v>1.2</v>
      </c>
      <c r="M320" s="58">
        <f t="shared" si="16"/>
        <v>81</v>
      </c>
      <c r="N320" s="288"/>
      <c r="O320" s="288"/>
      <c r="P320" s="343"/>
      <c r="Q320" s="288"/>
      <c r="R320" s="288"/>
      <c r="S320" s="288"/>
      <c r="T320" s="288"/>
      <c r="U320" s="288"/>
      <c r="V320" s="288"/>
      <c r="W320" s="288"/>
      <c r="X320" s="288"/>
      <c r="Y320" s="288"/>
      <c r="Z320" s="288"/>
      <c r="AA320" s="288"/>
      <c r="AB320" s="288"/>
      <c r="AC320" s="288"/>
      <c r="AD320" s="97"/>
    </row>
    <row r="321" spans="1:30" ht="18" customHeight="1">
      <c r="A321" s="135"/>
      <c r="B321" s="121"/>
      <c r="C321" s="122"/>
      <c r="D321" s="54"/>
      <c r="E321" s="55" t="s">
        <v>164</v>
      </c>
      <c r="F321" s="56" t="s">
        <v>408</v>
      </c>
      <c r="G321" s="79">
        <v>2</v>
      </c>
      <c r="H321" s="169">
        <v>30</v>
      </c>
      <c r="I321" s="170">
        <v>60</v>
      </c>
      <c r="J321" s="94">
        <v>40</v>
      </c>
      <c r="K321" s="101">
        <f t="shared" si="14"/>
        <v>1.2</v>
      </c>
      <c r="L321" s="101">
        <f t="shared" si="15"/>
        <v>1.2</v>
      </c>
      <c r="M321" s="58">
        <f t="shared" si="16"/>
        <v>90</v>
      </c>
      <c r="N321" s="316"/>
      <c r="O321" s="316"/>
      <c r="P321" s="343"/>
      <c r="Q321" s="316"/>
      <c r="R321" s="316"/>
      <c r="S321" s="316"/>
      <c r="T321" s="316"/>
      <c r="U321" s="316"/>
      <c r="V321" s="316"/>
      <c r="W321" s="316"/>
      <c r="X321" s="316"/>
      <c r="Y321" s="316"/>
      <c r="Z321" s="316"/>
      <c r="AA321" s="316"/>
      <c r="AB321" s="316"/>
      <c r="AC321" s="316"/>
      <c r="AD321" s="97"/>
    </row>
    <row r="322" spans="1:30" ht="18" customHeight="1">
      <c r="A322" s="135"/>
      <c r="B322" s="121"/>
      <c r="C322" s="122"/>
      <c r="D322" s="54"/>
      <c r="E322" s="55" t="s">
        <v>164</v>
      </c>
      <c r="F322" s="56" t="s">
        <v>422</v>
      </c>
      <c r="G322" s="79">
        <v>2</v>
      </c>
      <c r="H322" s="169">
        <v>30</v>
      </c>
      <c r="I322" s="170">
        <v>60</v>
      </c>
      <c r="J322" s="94">
        <v>40</v>
      </c>
      <c r="K322" s="101">
        <f t="shared" si="14"/>
        <v>1.2</v>
      </c>
      <c r="L322" s="101">
        <f t="shared" si="15"/>
        <v>1.2</v>
      </c>
      <c r="M322" s="58">
        <f t="shared" si="16"/>
        <v>90</v>
      </c>
      <c r="N322" s="316"/>
      <c r="O322" s="316"/>
      <c r="P322" s="343"/>
      <c r="Q322" s="316"/>
      <c r="R322" s="316"/>
      <c r="S322" s="316"/>
      <c r="T322" s="316"/>
      <c r="U322" s="316"/>
      <c r="V322" s="316"/>
      <c r="W322" s="316"/>
      <c r="X322" s="316"/>
      <c r="Y322" s="316"/>
      <c r="Z322" s="316"/>
      <c r="AA322" s="316"/>
      <c r="AB322" s="316"/>
      <c r="AC322" s="316"/>
      <c r="AD322" s="97"/>
    </row>
    <row r="323" spans="1:30" ht="18" customHeight="1">
      <c r="A323" s="135"/>
      <c r="B323" s="121"/>
      <c r="C323" s="122"/>
      <c r="D323" s="54"/>
      <c r="E323" s="55" t="s">
        <v>415</v>
      </c>
      <c r="F323" s="56" t="s">
        <v>175</v>
      </c>
      <c r="G323" s="173">
        <v>2</v>
      </c>
      <c r="H323" s="158">
        <v>30</v>
      </c>
      <c r="I323" s="171">
        <v>30</v>
      </c>
      <c r="J323" s="120">
        <v>50</v>
      </c>
      <c r="K323" s="101">
        <f t="shared" si="14"/>
        <v>1.2</v>
      </c>
      <c r="L323" s="101">
        <f t="shared" si="15"/>
        <v>1.2</v>
      </c>
      <c r="M323" s="58">
        <f t="shared" si="16"/>
        <v>63</v>
      </c>
      <c r="N323" s="316"/>
      <c r="O323" s="316"/>
      <c r="P323" s="343"/>
      <c r="Q323" s="316"/>
      <c r="R323" s="316"/>
      <c r="S323" s="316"/>
      <c r="T323" s="316"/>
      <c r="U323" s="316"/>
      <c r="V323" s="316"/>
      <c r="W323" s="316"/>
      <c r="X323" s="316"/>
      <c r="Y323" s="316"/>
      <c r="Z323" s="316"/>
      <c r="AA323" s="316"/>
      <c r="AB323" s="316"/>
      <c r="AC323" s="316"/>
      <c r="AD323" s="97"/>
    </row>
    <row r="324" spans="1:30" s="220" customFormat="1" ht="18" customHeight="1">
      <c r="A324" s="135"/>
      <c r="B324" s="121"/>
      <c r="C324" s="122"/>
      <c r="D324" s="54"/>
      <c r="E324" s="55" t="s">
        <v>277</v>
      </c>
      <c r="F324" s="56" t="s">
        <v>148</v>
      </c>
      <c r="G324" s="173">
        <v>2</v>
      </c>
      <c r="H324" s="158">
        <v>15</v>
      </c>
      <c r="I324" s="171">
        <v>30</v>
      </c>
      <c r="J324" s="120">
        <v>30</v>
      </c>
      <c r="K324" s="101">
        <f t="shared" si="14"/>
        <v>1</v>
      </c>
      <c r="L324" s="101">
        <f t="shared" si="15"/>
        <v>1.1000000000000001</v>
      </c>
      <c r="M324" s="58">
        <f t="shared" si="16"/>
        <v>39.799999999999997</v>
      </c>
      <c r="N324" s="316"/>
      <c r="O324" s="316"/>
      <c r="P324" s="343"/>
      <c r="Q324" s="316"/>
      <c r="R324" s="316"/>
      <c r="S324" s="316"/>
      <c r="T324" s="316"/>
      <c r="U324" s="316"/>
      <c r="V324" s="316"/>
      <c r="W324" s="316"/>
      <c r="X324" s="316"/>
      <c r="Y324" s="316"/>
      <c r="Z324" s="316"/>
      <c r="AA324" s="316"/>
      <c r="AB324" s="316"/>
      <c r="AC324" s="316"/>
      <c r="AD324" s="97"/>
    </row>
    <row r="325" spans="1:30" s="220" customFormat="1" ht="18" customHeight="1">
      <c r="A325" s="135"/>
      <c r="B325" s="121"/>
      <c r="C325" s="122"/>
      <c r="D325" s="54"/>
      <c r="E325" s="55" t="s">
        <v>277</v>
      </c>
      <c r="F325" s="56" t="s">
        <v>147</v>
      </c>
      <c r="G325" s="173">
        <v>2</v>
      </c>
      <c r="H325" s="158">
        <v>15</v>
      </c>
      <c r="I325" s="171">
        <v>30</v>
      </c>
      <c r="J325" s="120">
        <v>50</v>
      </c>
      <c r="K325" s="101">
        <f t="shared" si="14"/>
        <v>1.2</v>
      </c>
      <c r="L325" s="101">
        <f t="shared" si="15"/>
        <v>1.2</v>
      </c>
      <c r="M325" s="58">
        <f t="shared" si="16"/>
        <v>45</v>
      </c>
      <c r="N325" s="316"/>
      <c r="O325" s="316"/>
      <c r="P325" s="343"/>
      <c r="Q325" s="316"/>
      <c r="R325" s="316"/>
      <c r="S325" s="316"/>
      <c r="T325" s="316"/>
      <c r="U325" s="316"/>
      <c r="V325" s="316"/>
      <c r="W325" s="316"/>
      <c r="X325" s="316"/>
      <c r="Y325" s="316"/>
      <c r="Z325" s="316"/>
      <c r="AA325" s="316"/>
      <c r="AB325" s="316"/>
      <c r="AC325" s="316"/>
      <c r="AD325" s="97"/>
    </row>
    <row r="326" spans="1:30" s="220" customFormat="1" ht="18" hidden="1" customHeight="1">
      <c r="A326" s="135"/>
      <c r="B326" s="121"/>
      <c r="C326" s="122"/>
      <c r="D326" s="54"/>
      <c r="E326" s="55"/>
      <c r="F326" s="56"/>
      <c r="G326" s="173"/>
      <c r="H326" s="158"/>
      <c r="I326" s="171"/>
      <c r="J326" s="120"/>
      <c r="K326" s="101">
        <f t="shared" si="14"/>
        <v>0</v>
      </c>
      <c r="L326" s="101">
        <f t="shared" si="15"/>
        <v>0</v>
      </c>
      <c r="M326" s="58">
        <f t="shared" si="16"/>
        <v>0</v>
      </c>
      <c r="N326" s="316"/>
      <c r="O326" s="316"/>
      <c r="P326" s="343"/>
      <c r="Q326" s="316"/>
      <c r="R326" s="316"/>
      <c r="S326" s="316"/>
      <c r="T326" s="316"/>
      <c r="U326" s="316"/>
      <c r="V326" s="316"/>
      <c r="W326" s="316"/>
      <c r="X326" s="316"/>
      <c r="Y326" s="316"/>
      <c r="Z326" s="316"/>
      <c r="AA326" s="316"/>
      <c r="AB326" s="316"/>
      <c r="AC326" s="316"/>
      <c r="AD326" s="97"/>
    </row>
    <row r="327" spans="1:30" s="220" customFormat="1" ht="18" hidden="1" customHeight="1">
      <c r="A327" s="135"/>
      <c r="B327" s="121"/>
      <c r="C327" s="122"/>
      <c r="D327" s="54"/>
      <c r="E327" s="55"/>
      <c r="F327" s="56"/>
      <c r="G327" s="173"/>
      <c r="H327" s="158"/>
      <c r="I327" s="171"/>
      <c r="J327" s="120"/>
      <c r="K327" s="101">
        <f t="shared" si="14"/>
        <v>0</v>
      </c>
      <c r="L327" s="101">
        <f t="shared" si="15"/>
        <v>0</v>
      </c>
      <c r="M327" s="58">
        <f t="shared" si="16"/>
        <v>0</v>
      </c>
      <c r="N327" s="316"/>
      <c r="O327" s="316"/>
      <c r="P327" s="343"/>
      <c r="Q327" s="316"/>
      <c r="R327" s="316"/>
      <c r="S327" s="316"/>
      <c r="T327" s="316"/>
      <c r="U327" s="316"/>
      <c r="V327" s="316"/>
      <c r="W327" s="316"/>
      <c r="X327" s="316"/>
      <c r="Y327" s="316"/>
      <c r="Z327" s="316"/>
      <c r="AA327" s="316"/>
      <c r="AB327" s="316"/>
      <c r="AC327" s="316"/>
      <c r="AD327" s="97"/>
    </row>
    <row r="328" spans="1:30" s="220" customFormat="1" ht="18" hidden="1" customHeight="1">
      <c r="A328" s="135"/>
      <c r="B328" s="121"/>
      <c r="C328" s="122"/>
      <c r="D328" s="54"/>
      <c r="E328" s="55"/>
      <c r="F328" s="56"/>
      <c r="G328" s="173"/>
      <c r="H328" s="158"/>
      <c r="I328" s="171"/>
      <c r="J328" s="120"/>
      <c r="K328" s="101">
        <f t="shared" si="14"/>
        <v>0</v>
      </c>
      <c r="L328" s="101">
        <f t="shared" si="15"/>
        <v>0</v>
      </c>
      <c r="M328" s="58">
        <f t="shared" si="16"/>
        <v>0</v>
      </c>
      <c r="N328" s="316"/>
      <c r="O328" s="316"/>
      <c r="P328" s="343"/>
      <c r="Q328" s="316"/>
      <c r="R328" s="316"/>
      <c r="S328" s="316"/>
      <c r="T328" s="316"/>
      <c r="U328" s="316"/>
      <c r="V328" s="316"/>
      <c r="W328" s="316"/>
      <c r="X328" s="316"/>
      <c r="Y328" s="316"/>
      <c r="Z328" s="316"/>
      <c r="AA328" s="316"/>
      <c r="AB328" s="316"/>
      <c r="AC328" s="316"/>
      <c r="AD328" s="97"/>
    </row>
    <row r="329" spans="1:30" s="220" customFormat="1" ht="18" hidden="1" customHeight="1">
      <c r="A329" s="135"/>
      <c r="B329" s="121"/>
      <c r="C329" s="122"/>
      <c r="D329" s="54"/>
      <c r="E329" s="55"/>
      <c r="F329" s="56"/>
      <c r="G329" s="173"/>
      <c r="H329" s="158"/>
      <c r="I329" s="171"/>
      <c r="J329" s="120"/>
      <c r="K329" s="101">
        <f t="shared" si="14"/>
        <v>0</v>
      </c>
      <c r="L329" s="101">
        <f t="shared" si="15"/>
        <v>0</v>
      </c>
      <c r="M329" s="58">
        <f t="shared" si="16"/>
        <v>0</v>
      </c>
      <c r="N329" s="316"/>
      <c r="O329" s="316"/>
      <c r="P329" s="343"/>
      <c r="Q329" s="316"/>
      <c r="R329" s="316"/>
      <c r="S329" s="316"/>
      <c r="T329" s="316"/>
      <c r="U329" s="316"/>
      <c r="V329" s="316"/>
      <c r="W329" s="316"/>
      <c r="X329" s="316"/>
      <c r="Y329" s="316"/>
      <c r="Z329" s="316"/>
      <c r="AA329" s="316"/>
      <c r="AB329" s="316"/>
      <c r="AC329" s="316"/>
      <c r="AD329" s="97"/>
    </row>
    <row r="330" spans="1:30" ht="18" customHeight="1">
      <c r="A330" s="118">
        <v>17</v>
      </c>
      <c r="B330" s="74" t="s">
        <v>111</v>
      </c>
      <c r="C330" s="75" t="s">
        <v>112</v>
      </c>
      <c r="D330" s="54" t="s">
        <v>339</v>
      </c>
      <c r="E330" s="55" t="s">
        <v>181</v>
      </c>
      <c r="F330" s="56" t="s">
        <v>182</v>
      </c>
      <c r="G330" s="174">
        <v>1</v>
      </c>
      <c r="H330" s="175">
        <v>45</v>
      </c>
      <c r="I330" s="176">
        <v>0</v>
      </c>
      <c r="J330" s="120">
        <v>65</v>
      </c>
      <c r="K330" s="101">
        <f t="shared" si="14"/>
        <v>1.3</v>
      </c>
      <c r="L330" s="101">
        <f t="shared" si="15"/>
        <v>0</v>
      </c>
      <c r="M330" s="58">
        <f t="shared" si="16"/>
        <v>58.5</v>
      </c>
      <c r="N330" s="324">
        <v>67.5</v>
      </c>
      <c r="O330" s="317">
        <v>0</v>
      </c>
      <c r="P330" s="320">
        <f>SUM(M330:M349)+N330+O330</f>
        <v>1112.5</v>
      </c>
      <c r="Q330" s="317">
        <v>0</v>
      </c>
      <c r="R330" s="320">
        <v>52</v>
      </c>
      <c r="S330" s="315">
        <v>450</v>
      </c>
      <c r="T330" s="317">
        <v>450</v>
      </c>
      <c r="U330" s="315">
        <v>112</v>
      </c>
      <c r="V330" s="347">
        <v>112</v>
      </c>
      <c r="W330" s="315">
        <v>56</v>
      </c>
      <c r="X330" s="317">
        <v>56</v>
      </c>
      <c r="Y330" s="320">
        <f>ROUND((P330-T330),1)</f>
        <v>662.5</v>
      </c>
      <c r="Z330" s="359">
        <f>IF(OR(SUM(V330:V349)="",SUM(Q330:Q349)=""),0,IF(OR(SUM(U330:U349)=320,SUM(V330:V349)&gt;0),ROUND((SUM(Q330:Q349)-SUM(V330:V349)),1),0))</f>
        <v>-112</v>
      </c>
      <c r="AA330" s="359">
        <f>IF(OR(SUM(X330:X349)="",SUM(R330:R349)=""),0,IF(OR(SUM(W330:W349)=160,SUM(X330:X349)&gt;0),ROUND((SUM(R330:R349)-SUM(X330:X349)),1),0))</f>
        <v>-4</v>
      </c>
      <c r="AB330" s="311"/>
      <c r="AC330" s="363">
        <f>SUM(Y330:AA349)</f>
        <v>546.5</v>
      </c>
      <c r="AD330" s="363"/>
    </row>
    <row r="331" spans="1:30" ht="18" customHeight="1">
      <c r="A331" s="104"/>
      <c r="B331" s="121"/>
      <c r="C331" s="122"/>
      <c r="D331" s="54" t="s">
        <v>339</v>
      </c>
      <c r="E331" s="55" t="s">
        <v>181</v>
      </c>
      <c r="F331" s="56" t="s">
        <v>340</v>
      </c>
      <c r="G331" s="76">
        <v>1</v>
      </c>
      <c r="H331" s="177">
        <v>0</v>
      </c>
      <c r="I331" s="178">
        <v>60</v>
      </c>
      <c r="J331" s="120">
        <v>33</v>
      </c>
      <c r="K331" s="101">
        <f t="shared" ref="K331:K393" si="17">IF(OR(LEFT(E331,2)="ĐA",LEFT(E331,2)="DA",LEFT(E331,5)="Đồ án",LEFT(E331,5)="Đồán ",LEFT(E331,9)="Sinh hoạt",LEFT(E331,9)="sinh hoạt",LEFT(E331,6)="Cố vấn",LEFT(E331,6)="cố vấn",LEFT(E331,4)="cvht",LEFT(E331,4)="CVHT",LEFT(E331,4)="shcn",LEFT(E331,4)="SHCN"),0,(IF(AND(H331&gt;0,J331&gt;0),IF(J331&gt;60,1.3,IF(J331&gt;35,1.2,1)),0)))</f>
        <v>0</v>
      </c>
      <c r="L331" s="101">
        <f t="shared" ref="L331:L393" si="18">IF(OR(LEFT(E331,2)="ĐA",LEFT(E331,2)="DA",LEFT(E331,5)="Đồ án",LEFT(E331,5)="Đồán "),0,IF(AND(J331&gt;0,I331&gt;0),IF(AND(OR(LEFT(E331,4)="GDQP",LEFT(E331,4)="gdqp",LEFT(E331,19)="Giáo dục quốc phòng"),J331&gt;50),1.3,IF(J331&gt;35,1.2,IF(J331&gt;29,1.1,1))),0))</f>
        <v>1.1000000000000001</v>
      </c>
      <c r="M331" s="58">
        <f t="shared" ref="M331:M393" si="19">ROUND(IF(OR(LEFT(E331,2)="ĐA",LEFT(E331,2)="DA",LEFT(E331,5)="Đồ án",LEFT(E331,5)="Đồán "),J331*0.5,(IF(H331&gt;0,H331*K331,"0")+IF(I331&gt;0,(I331*0.75)*L331,"0"))),1)</f>
        <v>49.5</v>
      </c>
      <c r="N331" s="288"/>
      <c r="O331" s="288"/>
      <c r="P331" s="288"/>
      <c r="Q331" s="288"/>
      <c r="R331" s="288"/>
      <c r="S331" s="288"/>
      <c r="T331" s="288"/>
      <c r="U331" s="288"/>
      <c r="V331" s="288"/>
      <c r="W331" s="288"/>
      <c r="X331" s="288"/>
      <c r="Y331" s="288"/>
      <c r="Z331" s="288"/>
      <c r="AA331" s="288"/>
      <c r="AB331" s="288"/>
      <c r="AC331" s="288"/>
      <c r="AD331" s="288"/>
    </row>
    <row r="332" spans="1:30" ht="18" customHeight="1">
      <c r="A332" s="104"/>
      <c r="B332" s="121"/>
      <c r="C332" s="122"/>
      <c r="D332" s="54" t="s">
        <v>339</v>
      </c>
      <c r="E332" s="55" t="s">
        <v>181</v>
      </c>
      <c r="F332" s="56" t="s">
        <v>341</v>
      </c>
      <c r="G332" s="76">
        <v>1</v>
      </c>
      <c r="H332" s="179">
        <v>0</v>
      </c>
      <c r="I332" s="180">
        <v>60</v>
      </c>
      <c r="J332" s="120">
        <v>32</v>
      </c>
      <c r="K332" s="101">
        <f t="shared" si="17"/>
        <v>0</v>
      </c>
      <c r="L332" s="101">
        <f t="shared" si="18"/>
        <v>1.1000000000000001</v>
      </c>
      <c r="M332" s="58">
        <f t="shared" si="19"/>
        <v>49.5</v>
      </c>
      <c r="N332" s="288"/>
      <c r="O332" s="288"/>
      <c r="P332" s="288"/>
      <c r="Q332" s="288"/>
      <c r="R332" s="288"/>
      <c r="S332" s="288"/>
      <c r="T332" s="288"/>
      <c r="U332" s="288"/>
      <c r="V332" s="288"/>
      <c r="W332" s="288"/>
      <c r="X332" s="288"/>
      <c r="Y332" s="288"/>
      <c r="Z332" s="288"/>
      <c r="AA332" s="288"/>
      <c r="AB332" s="288"/>
      <c r="AC332" s="288"/>
      <c r="AD332" s="288"/>
    </row>
    <row r="333" spans="1:30" ht="18" customHeight="1">
      <c r="A333" s="104"/>
      <c r="B333" s="121"/>
      <c r="C333" s="122"/>
      <c r="D333" s="54" t="s">
        <v>342</v>
      </c>
      <c r="E333" s="55" t="s">
        <v>183</v>
      </c>
      <c r="F333" s="56" t="s">
        <v>184</v>
      </c>
      <c r="G333" s="76">
        <v>1</v>
      </c>
      <c r="H333" s="179">
        <v>60</v>
      </c>
      <c r="I333" s="180">
        <v>30</v>
      </c>
      <c r="J333" s="120">
        <v>43</v>
      </c>
      <c r="K333" s="101">
        <f t="shared" si="17"/>
        <v>1.2</v>
      </c>
      <c r="L333" s="101">
        <f t="shared" si="18"/>
        <v>1.2</v>
      </c>
      <c r="M333" s="58">
        <f t="shared" si="19"/>
        <v>99</v>
      </c>
      <c r="N333" s="288"/>
      <c r="O333" s="288"/>
      <c r="P333" s="288"/>
      <c r="Q333" s="288"/>
      <c r="R333" s="288"/>
      <c r="S333" s="288"/>
      <c r="T333" s="288"/>
      <c r="U333" s="288"/>
      <c r="V333" s="288"/>
      <c r="W333" s="288"/>
      <c r="X333" s="288"/>
      <c r="Y333" s="288"/>
      <c r="Z333" s="288"/>
      <c r="AA333" s="288"/>
      <c r="AB333" s="288"/>
      <c r="AC333" s="288"/>
      <c r="AD333" s="288"/>
    </row>
    <row r="334" spans="1:30" ht="18" customHeight="1">
      <c r="A334" s="104"/>
      <c r="B334" s="121"/>
      <c r="C334" s="122"/>
      <c r="D334" s="54"/>
      <c r="E334" s="221" t="s">
        <v>193</v>
      </c>
      <c r="F334" s="222" t="s">
        <v>184</v>
      </c>
      <c r="G334" s="227">
        <v>1</v>
      </c>
      <c r="H334" s="228"/>
      <c r="I334" s="229"/>
      <c r="J334" s="226">
        <v>43</v>
      </c>
      <c r="K334" s="101">
        <f t="shared" si="17"/>
        <v>0</v>
      </c>
      <c r="L334" s="101">
        <f t="shared" si="18"/>
        <v>0</v>
      </c>
      <c r="M334" s="58">
        <f t="shared" si="19"/>
        <v>21.5</v>
      </c>
      <c r="N334" s="288"/>
      <c r="O334" s="288"/>
      <c r="P334" s="288"/>
      <c r="Q334" s="288"/>
      <c r="R334" s="288"/>
      <c r="S334" s="288"/>
      <c r="T334" s="288"/>
      <c r="U334" s="288"/>
      <c r="V334" s="288"/>
      <c r="W334" s="288"/>
      <c r="X334" s="288"/>
      <c r="Y334" s="288"/>
      <c r="Z334" s="288"/>
      <c r="AA334" s="288"/>
      <c r="AB334" s="288"/>
      <c r="AC334" s="288"/>
      <c r="AD334" s="288"/>
    </row>
    <row r="335" spans="1:30" ht="18" customHeight="1">
      <c r="A335" s="104"/>
      <c r="B335" s="121"/>
      <c r="C335" s="122"/>
      <c r="D335" s="54" t="s">
        <v>343</v>
      </c>
      <c r="E335" s="55" t="s">
        <v>185</v>
      </c>
      <c r="F335" s="56" t="s">
        <v>172</v>
      </c>
      <c r="G335" s="76">
        <v>1</v>
      </c>
      <c r="H335" s="177">
        <v>45</v>
      </c>
      <c r="I335" s="178">
        <v>30</v>
      </c>
      <c r="J335" s="120">
        <v>37</v>
      </c>
      <c r="K335" s="101">
        <f t="shared" si="17"/>
        <v>1.2</v>
      </c>
      <c r="L335" s="101">
        <f t="shared" si="18"/>
        <v>1.2</v>
      </c>
      <c r="M335" s="58">
        <f t="shared" si="19"/>
        <v>81</v>
      </c>
      <c r="N335" s="288"/>
      <c r="O335" s="288"/>
      <c r="P335" s="288"/>
      <c r="Q335" s="288"/>
      <c r="R335" s="288"/>
      <c r="S335" s="288"/>
      <c r="T335" s="288"/>
      <c r="U335" s="288"/>
      <c r="V335" s="288"/>
      <c r="W335" s="288"/>
      <c r="X335" s="288"/>
      <c r="Y335" s="288"/>
      <c r="Z335" s="288"/>
      <c r="AA335" s="288"/>
      <c r="AB335" s="288"/>
      <c r="AC335" s="288"/>
      <c r="AD335" s="288"/>
    </row>
    <row r="336" spans="1:30" ht="18" customHeight="1">
      <c r="A336" s="135"/>
      <c r="B336" s="121"/>
      <c r="C336" s="122"/>
      <c r="D336" s="54" t="s">
        <v>344</v>
      </c>
      <c r="E336" s="55" t="s">
        <v>164</v>
      </c>
      <c r="F336" s="56" t="s">
        <v>186</v>
      </c>
      <c r="G336" s="76">
        <v>1</v>
      </c>
      <c r="H336" s="177">
        <v>30</v>
      </c>
      <c r="I336" s="178">
        <v>60</v>
      </c>
      <c r="J336" s="120">
        <v>39</v>
      </c>
      <c r="K336" s="101">
        <f t="shared" si="17"/>
        <v>1.2</v>
      </c>
      <c r="L336" s="101">
        <f t="shared" si="18"/>
        <v>1.2</v>
      </c>
      <c r="M336" s="58">
        <f t="shared" si="19"/>
        <v>90</v>
      </c>
      <c r="N336" s="316"/>
      <c r="O336" s="316"/>
      <c r="P336" s="316"/>
      <c r="Q336" s="316"/>
      <c r="R336" s="316"/>
      <c r="S336" s="316"/>
      <c r="T336" s="316"/>
      <c r="U336" s="316"/>
      <c r="V336" s="316"/>
      <c r="W336" s="316"/>
      <c r="X336" s="316"/>
      <c r="Y336" s="316"/>
      <c r="Z336" s="316"/>
      <c r="AA336" s="316"/>
      <c r="AB336" s="316"/>
      <c r="AC336" s="316"/>
      <c r="AD336" s="316"/>
    </row>
    <row r="337" spans="1:30" ht="18" customHeight="1">
      <c r="A337" s="135"/>
      <c r="B337" s="121"/>
      <c r="C337" s="122"/>
      <c r="D337" s="54"/>
      <c r="E337" s="55" t="s">
        <v>221</v>
      </c>
      <c r="F337" s="56" t="s">
        <v>186</v>
      </c>
      <c r="G337" s="241"/>
      <c r="H337" s="242"/>
      <c r="I337" s="243"/>
      <c r="J337" s="120"/>
      <c r="K337" s="101">
        <f t="shared" si="17"/>
        <v>0</v>
      </c>
      <c r="L337" s="101">
        <f t="shared" si="18"/>
        <v>0</v>
      </c>
      <c r="M337" s="58">
        <f t="shared" si="19"/>
        <v>0</v>
      </c>
      <c r="N337" s="316"/>
      <c r="O337" s="316"/>
      <c r="P337" s="316"/>
      <c r="Q337" s="316"/>
      <c r="R337" s="316"/>
      <c r="S337" s="316"/>
      <c r="T337" s="316"/>
      <c r="U337" s="316"/>
      <c r="V337" s="316"/>
      <c r="W337" s="316"/>
      <c r="X337" s="316"/>
      <c r="Y337" s="316"/>
      <c r="Z337" s="316"/>
      <c r="AA337" s="316"/>
      <c r="AB337" s="316"/>
      <c r="AC337" s="316"/>
      <c r="AD337" s="316"/>
    </row>
    <row r="338" spans="1:30" ht="18" customHeight="1">
      <c r="A338" s="135"/>
      <c r="B338" s="121"/>
      <c r="C338" s="122"/>
      <c r="D338" s="54"/>
      <c r="E338" s="221" t="s">
        <v>401</v>
      </c>
      <c r="F338" s="222" t="s">
        <v>388</v>
      </c>
      <c r="G338" s="227">
        <v>2</v>
      </c>
      <c r="H338" s="247"/>
      <c r="I338" s="246"/>
      <c r="J338" s="226">
        <v>40</v>
      </c>
      <c r="K338" s="101">
        <f t="shared" si="17"/>
        <v>0</v>
      </c>
      <c r="L338" s="101">
        <f t="shared" si="18"/>
        <v>0</v>
      </c>
      <c r="M338" s="58">
        <f t="shared" si="19"/>
        <v>20</v>
      </c>
      <c r="N338" s="316"/>
      <c r="O338" s="316"/>
      <c r="P338" s="316"/>
      <c r="Q338" s="316"/>
      <c r="R338" s="316"/>
      <c r="S338" s="316"/>
      <c r="T338" s="316"/>
      <c r="U338" s="316"/>
      <c r="V338" s="316"/>
      <c r="W338" s="316"/>
      <c r="X338" s="316"/>
      <c r="Y338" s="316"/>
      <c r="Z338" s="316"/>
      <c r="AA338" s="316"/>
      <c r="AB338" s="316"/>
      <c r="AC338" s="316"/>
      <c r="AD338" s="316"/>
    </row>
    <row r="339" spans="1:30" s="220" customFormat="1" ht="18" customHeight="1">
      <c r="A339" s="135"/>
      <c r="B339" s="121"/>
      <c r="C339" s="122"/>
      <c r="D339" s="54"/>
      <c r="E339" s="55" t="s">
        <v>416</v>
      </c>
      <c r="F339" s="56" t="s">
        <v>388</v>
      </c>
      <c r="G339" s="244">
        <v>2</v>
      </c>
      <c r="H339" s="177">
        <v>45</v>
      </c>
      <c r="I339" s="178">
        <v>30</v>
      </c>
      <c r="J339" s="120">
        <v>40</v>
      </c>
      <c r="K339" s="101">
        <f t="shared" si="17"/>
        <v>1.2</v>
      </c>
      <c r="L339" s="101">
        <f t="shared" si="18"/>
        <v>1.2</v>
      </c>
      <c r="M339" s="58">
        <f t="shared" si="19"/>
        <v>81</v>
      </c>
      <c r="N339" s="316"/>
      <c r="O339" s="316"/>
      <c r="P339" s="316"/>
      <c r="Q339" s="316"/>
      <c r="R339" s="316"/>
      <c r="S339" s="316"/>
      <c r="T339" s="316"/>
      <c r="U339" s="316"/>
      <c r="V339" s="316"/>
      <c r="W339" s="316"/>
      <c r="X339" s="316"/>
      <c r="Y339" s="316"/>
      <c r="Z339" s="316"/>
      <c r="AA339" s="316"/>
      <c r="AB339" s="316"/>
      <c r="AC339" s="316"/>
      <c r="AD339" s="316"/>
    </row>
    <row r="340" spans="1:30" ht="18" customHeight="1">
      <c r="A340" s="135"/>
      <c r="B340" s="121"/>
      <c r="C340" s="122"/>
      <c r="D340" s="54"/>
      <c r="E340" s="55" t="s">
        <v>406</v>
      </c>
      <c r="F340" s="56" t="s">
        <v>205</v>
      </c>
      <c r="G340" s="76">
        <v>2</v>
      </c>
      <c r="H340" s="177">
        <v>45</v>
      </c>
      <c r="I340" s="178">
        <v>30</v>
      </c>
      <c r="J340" s="120">
        <v>40</v>
      </c>
      <c r="K340" s="101">
        <f t="shared" si="17"/>
        <v>1.2</v>
      </c>
      <c r="L340" s="101">
        <f t="shared" si="18"/>
        <v>1.2</v>
      </c>
      <c r="M340" s="58">
        <f t="shared" si="19"/>
        <v>81</v>
      </c>
      <c r="N340" s="316"/>
      <c r="O340" s="316"/>
      <c r="P340" s="316"/>
      <c r="Q340" s="316"/>
      <c r="R340" s="316"/>
      <c r="S340" s="316"/>
      <c r="T340" s="316"/>
      <c r="U340" s="316"/>
      <c r="V340" s="316"/>
      <c r="W340" s="316"/>
      <c r="X340" s="316"/>
      <c r="Y340" s="316"/>
      <c r="Z340" s="316"/>
      <c r="AA340" s="316"/>
      <c r="AB340" s="316"/>
      <c r="AC340" s="316"/>
      <c r="AD340" s="316"/>
    </row>
    <row r="341" spans="1:30" s="220" customFormat="1" ht="18" customHeight="1">
      <c r="A341" s="135"/>
      <c r="B341" s="121"/>
      <c r="C341" s="122"/>
      <c r="D341" s="54"/>
      <c r="E341" s="55" t="s">
        <v>406</v>
      </c>
      <c r="F341" s="56" t="s">
        <v>240</v>
      </c>
      <c r="G341" s="76">
        <v>2</v>
      </c>
      <c r="H341" s="177">
        <v>45</v>
      </c>
      <c r="I341" s="178">
        <v>30</v>
      </c>
      <c r="J341" s="120">
        <v>40</v>
      </c>
      <c r="K341" s="101">
        <f t="shared" si="17"/>
        <v>1.2</v>
      </c>
      <c r="L341" s="101">
        <f t="shared" si="18"/>
        <v>1.2</v>
      </c>
      <c r="M341" s="58">
        <f t="shared" si="19"/>
        <v>81</v>
      </c>
      <c r="N341" s="316"/>
      <c r="O341" s="316"/>
      <c r="P341" s="316"/>
      <c r="Q341" s="316"/>
      <c r="R341" s="316"/>
      <c r="S341" s="316"/>
      <c r="T341" s="316"/>
      <c r="U341" s="316"/>
      <c r="V341" s="316"/>
      <c r="W341" s="316"/>
      <c r="X341" s="316"/>
      <c r="Y341" s="316"/>
      <c r="Z341" s="316"/>
      <c r="AA341" s="316"/>
      <c r="AB341" s="316"/>
      <c r="AC341" s="316"/>
      <c r="AD341" s="316"/>
    </row>
    <row r="342" spans="1:30" ht="18" customHeight="1">
      <c r="A342" s="135"/>
      <c r="B342" s="121"/>
      <c r="C342" s="122"/>
      <c r="D342" s="54"/>
      <c r="E342" s="55" t="s">
        <v>406</v>
      </c>
      <c r="F342" s="56" t="s">
        <v>283</v>
      </c>
      <c r="G342" s="76">
        <v>2</v>
      </c>
      <c r="H342" s="177">
        <v>45</v>
      </c>
      <c r="I342" s="178">
        <v>30</v>
      </c>
      <c r="J342" s="120">
        <v>40</v>
      </c>
      <c r="K342" s="101">
        <f t="shared" si="17"/>
        <v>1.2</v>
      </c>
      <c r="L342" s="101">
        <f t="shared" si="18"/>
        <v>1.2</v>
      </c>
      <c r="M342" s="58">
        <f t="shared" si="19"/>
        <v>81</v>
      </c>
      <c r="N342" s="316"/>
      <c r="O342" s="316"/>
      <c r="P342" s="316"/>
      <c r="Q342" s="316"/>
      <c r="R342" s="316"/>
      <c r="S342" s="316"/>
      <c r="T342" s="316"/>
      <c r="U342" s="316"/>
      <c r="V342" s="316"/>
      <c r="W342" s="316"/>
      <c r="X342" s="316"/>
      <c r="Y342" s="316"/>
      <c r="Z342" s="316"/>
      <c r="AA342" s="316"/>
      <c r="AB342" s="316"/>
      <c r="AC342" s="316"/>
      <c r="AD342" s="316"/>
    </row>
    <row r="343" spans="1:30" s="239" customFormat="1" ht="18" customHeight="1">
      <c r="A343" s="135"/>
      <c r="B343" s="121"/>
      <c r="C343" s="122"/>
      <c r="D343" s="54"/>
      <c r="E343" s="55" t="s">
        <v>419</v>
      </c>
      <c r="F343" s="56" t="s">
        <v>200</v>
      </c>
      <c r="G343" s="76">
        <v>2</v>
      </c>
      <c r="H343" s="177">
        <v>15</v>
      </c>
      <c r="I343" s="178"/>
      <c r="J343" s="120">
        <v>40</v>
      </c>
      <c r="K343" s="101">
        <f t="shared" si="17"/>
        <v>1.2</v>
      </c>
      <c r="L343" s="101">
        <f t="shared" si="18"/>
        <v>0</v>
      </c>
      <c r="M343" s="58">
        <f t="shared" si="19"/>
        <v>18</v>
      </c>
      <c r="N343" s="316"/>
      <c r="O343" s="316"/>
      <c r="P343" s="316"/>
      <c r="Q343" s="316"/>
      <c r="R343" s="316"/>
      <c r="S343" s="316"/>
      <c r="T343" s="316"/>
      <c r="U343" s="316"/>
      <c r="V343" s="316"/>
      <c r="W343" s="316"/>
      <c r="X343" s="316"/>
      <c r="Y343" s="316"/>
      <c r="Z343" s="316"/>
      <c r="AA343" s="316"/>
      <c r="AB343" s="316"/>
      <c r="AC343" s="316"/>
      <c r="AD343" s="316"/>
    </row>
    <row r="344" spans="1:30" s="239" customFormat="1" ht="18" customHeight="1">
      <c r="A344" s="135"/>
      <c r="B344" s="121"/>
      <c r="C344" s="122"/>
      <c r="D344" s="54"/>
      <c r="E344" s="55" t="s">
        <v>511</v>
      </c>
      <c r="F344" s="56" t="s">
        <v>200</v>
      </c>
      <c r="G344" s="76">
        <v>2</v>
      </c>
      <c r="H344" s="177"/>
      <c r="I344" s="178">
        <v>30</v>
      </c>
      <c r="J344" s="120">
        <v>40</v>
      </c>
      <c r="K344" s="101">
        <f t="shared" si="17"/>
        <v>0</v>
      </c>
      <c r="L344" s="101">
        <f t="shared" si="18"/>
        <v>1.2</v>
      </c>
      <c r="M344" s="58">
        <f t="shared" si="19"/>
        <v>27</v>
      </c>
      <c r="N344" s="316"/>
      <c r="O344" s="316"/>
      <c r="P344" s="316"/>
      <c r="Q344" s="316"/>
      <c r="R344" s="316"/>
      <c r="S344" s="316"/>
      <c r="T344" s="316"/>
      <c r="U344" s="316"/>
      <c r="V344" s="316"/>
      <c r="W344" s="316"/>
      <c r="X344" s="316"/>
      <c r="Y344" s="316"/>
      <c r="Z344" s="316"/>
      <c r="AA344" s="316"/>
      <c r="AB344" s="316"/>
      <c r="AC344" s="316"/>
      <c r="AD344" s="316"/>
    </row>
    <row r="345" spans="1:30" ht="18" customHeight="1">
      <c r="A345" s="104"/>
      <c r="B345" s="121"/>
      <c r="C345" s="122"/>
      <c r="D345" s="54"/>
      <c r="E345" s="55" t="s">
        <v>512</v>
      </c>
      <c r="F345" s="56" t="s">
        <v>200</v>
      </c>
      <c r="G345" s="76">
        <v>2</v>
      </c>
      <c r="H345" s="177"/>
      <c r="I345" s="178">
        <v>30</v>
      </c>
      <c r="J345" s="120">
        <v>40</v>
      </c>
      <c r="K345" s="101">
        <f t="shared" si="17"/>
        <v>0</v>
      </c>
      <c r="L345" s="101">
        <f t="shared" si="18"/>
        <v>1.2</v>
      </c>
      <c r="M345" s="58">
        <f t="shared" si="19"/>
        <v>27</v>
      </c>
      <c r="N345" s="288"/>
      <c r="O345" s="288"/>
      <c r="P345" s="288"/>
      <c r="Q345" s="288"/>
      <c r="R345" s="288"/>
      <c r="S345" s="288"/>
      <c r="T345" s="288"/>
      <c r="U345" s="288"/>
      <c r="V345" s="288"/>
      <c r="W345" s="288"/>
      <c r="X345" s="288"/>
      <c r="Y345" s="288"/>
      <c r="Z345" s="288"/>
      <c r="AA345" s="288"/>
      <c r="AB345" s="288"/>
      <c r="AC345" s="288"/>
      <c r="AD345" s="288"/>
    </row>
    <row r="346" spans="1:30" ht="18" customHeight="1">
      <c r="A346" s="104"/>
      <c r="B346" s="121"/>
      <c r="C346" s="122"/>
      <c r="D346" s="54"/>
      <c r="E346" s="55" t="s">
        <v>164</v>
      </c>
      <c r="F346" s="56" t="s">
        <v>431</v>
      </c>
      <c r="G346" s="76">
        <v>2</v>
      </c>
      <c r="H346" s="177">
        <v>30</v>
      </c>
      <c r="I346" s="178">
        <v>60</v>
      </c>
      <c r="J346" s="120">
        <v>40</v>
      </c>
      <c r="K346" s="101">
        <f t="shared" si="17"/>
        <v>1.2</v>
      </c>
      <c r="L346" s="101">
        <f t="shared" si="18"/>
        <v>1.2</v>
      </c>
      <c r="M346" s="58">
        <f t="shared" si="19"/>
        <v>90</v>
      </c>
      <c r="N346" s="288"/>
      <c r="O346" s="288"/>
      <c r="P346" s="288"/>
      <c r="Q346" s="288"/>
      <c r="R346" s="288"/>
      <c r="S346" s="288"/>
      <c r="T346" s="288"/>
      <c r="U346" s="288"/>
      <c r="V346" s="288"/>
      <c r="W346" s="288"/>
      <c r="X346" s="288"/>
      <c r="Y346" s="288"/>
      <c r="Z346" s="288"/>
      <c r="AA346" s="288"/>
      <c r="AB346" s="288"/>
      <c r="AC346" s="288"/>
      <c r="AD346" s="288"/>
    </row>
    <row r="347" spans="1:30" ht="18" customHeight="1">
      <c r="A347" s="104"/>
      <c r="B347" s="121"/>
      <c r="C347" s="122"/>
      <c r="D347" s="54"/>
      <c r="E347" s="55" t="s">
        <v>164</v>
      </c>
      <c r="F347" s="56" t="s">
        <v>434</v>
      </c>
      <c r="G347" s="76">
        <v>2</v>
      </c>
      <c r="H347" s="177">
        <v>30</v>
      </c>
      <c r="I347" s="178">
        <v>60</v>
      </c>
      <c r="J347" s="120">
        <v>40</v>
      </c>
      <c r="K347" s="101">
        <f t="shared" si="17"/>
        <v>1.2</v>
      </c>
      <c r="L347" s="101">
        <f t="shared" si="18"/>
        <v>1.2</v>
      </c>
      <c r="M347" s="58">
        <f t="shared" si="19"/>
        <v>90</v>
      </c>
      <c r="N347" s="288"/>
      <c r="O347" s="288"/>
      <c r="P347" s="288"/>
      <c r="Q347" s="288"/>
      <c r="R347" s="288"/>
      <c r="S347" s="288"/>
      <c r="T347" s="288"/>
      <c r="U347" s="288"/>
      <c r="V347" s="288"/>
      <c r="W347" s="288"/>
      <c r="X347" s="288"/>
      <c r="Y347" s="288"/>
      <c r="Z347" s="288"/>
      <c r="AA347" s="288"/>
      <c r="AB347" s="288"/>
      <c r="AC347" s="288"/>
      <c r="AD347" s="288"/>
    </row>
    <row r="348" spans="1:30" ht="18" hidden="1" customHeight="1">
      <c r="A348" s="135"/>
      <c r="B348" s="121"/>
      <c r="C348" s="122"/>
      <c r="D348" s="54"/>
      <c r="E348" s="55"/>
      <c r="F348" s="56"/>
      <c r="G348" s="76"/>
      <c r="H348" s="201"/>
      <c r="I348" s="202"/>
      <c r="J348" s="120"/>
      <c r="K348" s="101">
        <f t="shared" si="17"/>
        <v>0</v>
      </c>
      <c r="L348" s="101">
        <f t="shared" si="18"/>
        <v>0</v>
      </c>
      <c r="M348" s="58">
        <f t="shared" si="19"/>
        <v>0</v>
      </c>
      <c r="N348" s="316"/>
      <c r="O348" s="316"/>
      <c r="P348" s="316"/>
      <c r="Q348" s="316"/>
      <c r="R348" s="316"/>
      <c r="S348" s="316"/>
      <c r="T348" s="316"/>
      <c r="U348" s="316"/>
      <c r="V348" s="316"/>
      <c r="W348" s="316"/>
      <c r="X348" s="316"/>
      <c r="Y348" s="316"/>
      <c r="Z348" s="316"/>
      <c r="AA348" s="316"/>
      <c r="AB348" s="316"/>
      <c r="AC348" s="316"/>
      <c r="AD348" s="316"/>
    </row>
    <row r="349" spans="1:30" ht="18" hidden="1" customHeight="1">
      <c r="A349" s="104"/>
      <c r="B349" s="121"/>
      <c r="C349" s="122"/>
      <c r="D349" s="54"/>
      <c r="E349" s="55"/>
      <c r="F349" s="56"/>
      <c r="G349" s="174"/>
      <c r="H349" s="181"/>
      <c r="I349" s="182"/>
      <c r="J349" s="183"/>
      <c r="K349" s="101">
        <f t="shared" si="17"/>
        <v>0</v>
      </c>
      <c r="L349" s="101">
        <f t="shared" si="18"/>
        <v>0</v>
      </c>
      <c r="M349" s="58">
        <f t="shared" si="19"/>
        <v>0</v>
      </c>
      <c r="N349" s="288"/>
      <c r="O349" s="288"/>
      <c r="P349" s="288"/>
      <c r="Q349" s="288"/>
      <c r="R349" s="288"/>
      <c r="S349" s="288"/>
      <c r="T349" s="288"/>
      <c r="U349" s="288"/>
      <c r="V349" s="288"/>
      <c r="W349" s="288"/>
      <c r="X349" s="288"/>
      <c r="Y349" s="288"/>
      <c r="Z349" s="288"/>
      <c r="AA349" s="288"/>
      <c r="AB349" s="288"/>
      <c r="AC349" s="288"/>
      <c r="AD349" s="288"/>
    </row>
    <row r="350" spans="1:30" ht="18" customHeight="1">
      <c r="A350" s="118">
        <v>18</v>
      </c>
      <c r="B350" s="74" t="s">
        <v>113</v>
      </c>
      <c r="C350" s="75" t="s">
        <v>114</v>
      </c>
      <c r="D350" s="54">
        <v>20200090201</v>
      </c>
      <c r="E350" s="55" t="s">
        <v>199</v>
      </c>
      <c r="F350" s="56" t="s">
        <v>200</v>
      </c>
      <c r="G350" s="172">
        <v>1</v>
      </c>
      <c r="H350" s="158">
        <v>45</v>
      </c>
      <c r="I350" s="171"/>
      <c r="J350" s="120">
        <v>58</v>
      </c>
      <c r="K350" s="101">
        <f t="shared" si="17"/>
        <v>1.2</v>
      </c>
      <c r="L350" s="101">
        <f t="shared" si="18"/>
        <v>0</v>
      </c>
      <c r="M350" s="58">
        <f t="shared" si="19"/>
        <v>54</v>
      </c>
      <c r="N350" s="324">
        <v>89.5</v>
      </c>
      <c r="O350" s="317"/>
      <c r="P350" s="320">
        <f>SUM(M350:M372)+N350+O350</f>
        <v>1187</v>
      </c>
      <c r="Q350" s="317">
        <v>0</v>
      </c>
      <c r="R350" s="320">
        <v>35</v>
      </c>
      <c r="S350" s="315">
        <v>450</v>
      </c>
      <c r="T350" s="317">
        <v>450</v>
      </c>
      <c r="U350" s="315">
        <v>112</v>
      </c>
      <c r="V350" s="347">
        <v>112</v>
      </c>
      <c r="W350" s="315">
        <v>56</v>
      </c>
      <c r="X350" s="317">
        <v>56</v>
      </c>
      <c r="Y350" s="320">
        <f>ROUND((P350-T350),1)</f>
        <v>737</v>
      </c>
      <c r="Z350" s="359">
        <v>-112</v>
      </c>
      <c r="AA350" s="359">
        <v>-21</v>
      </c>
      <c r="AB350" s="311"/>
      <c r="AC350" s="363">
        <f>SUM(Y350:AA372)</f>
        <v>604</v>
      </c>
      <c r="AD350" s="97"/>
    </row>
    <row r="351" spans="1:30" ht="18" customHeight="1">
      <c r="A351" s="104"/>
      <c r="B351" s="121"/>
      <c r="C351" s="122"/>
      <c r="D351" s="54">
        <v>20200090201</v>
      </c>
      <c r="E351" s="55" t="s">
        <v>201</v>
      </c>
      <c r="F351" s="56" t="s">
        <v>200</v>
      </c>
      <c r="G351" s="172">
        <v>1</v>
      </c>
      <c r="H351" s="158"/>
      <c r="I351" s="171">
        <v>60</v>
      </c>
      <c r="J351" s="120">
        <v>29</v>
      </c>
      <c r="K351" s="101">
        <f t="shared" si="17"/>
        <v>0</v>
      </c>
      <c r="L351" s="101">
        <f t="shared" si="18"/>
        <v>1</v>
      </c>
      <c r="M351" s="58">
        <f t="shared" si="19"/>
        <v>45</v>
      </c>
      <c r="N351" s="288"/>
      <c r="O351" s="288"/>
      <c r="P351" s="288"/>
      <c r="Q351" s="288"/>
      <c r="R351" s="288"/>
      <c r="S351" s="288"/>
      <c r="T351" s="288"/>
      <c r="U351" s="288"/>
      <c r="V351" s="288"/>
      <c r="W351" s="288"/>
      <c r="X351" s="288"/>
      <c r="Y351" s="288"/>
      <c r="Z351" s="288"/>
      <c r="AA351" s="288"/>
      <c r="AB351" s="288"/>
      <c r="AC351" s="288"/>
      <c r="AD351" s="97"/>
    </row>
    <row r="352" spans="1:30" ht="18" customHeight="1">
      <c r="A352" s="104"/>
      <c r="B352" s="121"/>
      <c r="C352" s="122"/>
      <c r="D352" s="54">
        <v>20200090201</v>
      </c>
      <c r="E352" s="55" t="s">
        <v>201</v>
      </c>
      <c r="F352" s="56" t="s">
        <v>200</v>
      </c>
      <c r="G352" s="172">
        <v>1</v>
      </c>
      <c r="H352" s="158"/>
      <c r="I352" s="171">
        <v>60</v>
      </c>
      <c r="J352" s="120">
        <v>29</v>
      </c>
      <c r="K352" s="101">
        <f t="shared" si="17"/>
        <v>0</v>
      </c>
      <c r="L352" s="101">
        <f t="shared" si="18"/>
        <v>1</v>
      </c>
      <c r="M352" s="58">
        <f t="shared" si="19"/>
        <v>45</v>
      </c>
      <c r="N352" s="288"/>
      <c r="O352" s="288"/>
      <c r="P352" s="288"/>
      <c r="Q352" s="288"/>
      <c r="R352" s="288"/>
      <c r="S352" s="288"/>
      <c r="T352" s="288"/>
      <c r="U352" s="288"/>
      <c r="V352" s="288"/>
      <c r="W352" s="288"/>
      <c r="X352" s="288"/>
      <c r="Y352" s="288"/>
      <c r="Z352" s="288"/>
      <c r="AA352" s="288"/>
      <c r="AB352" s="288"/>
      <c r="AC352" s="288"/>
      <c r="AD352" s="97"/>
    </row>
    <row r="353" spans="1:30" ht="18" customHeight="1">
      <c r="A353" s="104"/>
      <c r="B353" s="121"/>
      <c r="C353" s="122"/>
      <c r="D353" s="54">
        <v>71400119916</v>
      </c>
      <c r="E353" s="55" t="s">
        <v>164</v>
      </c>
      <c r="F353" s="56" t="s">
        <v>202</v>
      </c>
      <c r="G353" s="172">
        <v>1</v>
      </c>
      <c r="H353" s="158">
        <v>30</v>
      </c>
      <c r="I353" s="171">
        <v>60</v>
      </c>
      <c r="J353" s="120">
        <v>52</v>
      </c>
      <c r="K353" s="101">
        <f t="shared" si="17"/>
        <v>1.2</v>
      </c>
      <c r="L353" s="101">
        <f t="shared" si="18"/>
        <v>1.2</v>
      </c>
      <c r="M353" s="58">
        <f t="shared" si="19"/>
        <v>90</v>
      </c>
      <c r="N353" s="288"/>
      <c r="O353" s="288"/>
      <c r="P353" s="288"/>
      <c r="Q353" s="288"/>
      <c r="R353" s="288"/>
      <c r="S353" s="288"/>
      <c r="T353" s="288"/>
      <c r="U353" s="288"/>
      <c r="V353" s="288"/>
      <c r="W353" s="288"/>
      <c r="X353" s="288"/>
      <c r="Y353" s="288"/>
      <c r="Z353" s="288"/>
      <c r="AA353" s="288"/>
      <c r="AB353" s="288"/>
      <c r="AC353" s="288"/>
      <c r="AD353" s="97"/>
    </row>
    <row r="354" spans="1:30" ht="18" customHeight="1">
      <c r="A354" s="104"/>
      <c r="B354" s="121"/>
      <c r="C354" s="122"/>
      <c r="D354" s="54">
        <v>71400119910</v>
      </c>
      <c r="E354" s="55" t="s">
        <v>164</v>
      </c>
      <c r="F354" s="56" t="s">
        <v>203</v>
      </c>
      <c r="G354" s="172">
        <v>1</v>
      </c>
      <c r="H354" s="158">
        <v>30</v>
      </c>
      <c r="I354" s="171">
        <v>60</v>
      </c>
      <c r="J354" s="120">
        <v>52</v>
      </c>
      <c r="K354" s="101">
        <f t="shared" si="17"/>
        <v>1.2</v>
      </c>
      <c r="L354" s="101">
        <f t="shared" si="18"/>
        <v>1.2</v>
      </c>
      <c r="M354" s="58">
        <f t="shared" si="19"/>
        <v>90</v>
      </c>
      <c r="N354" s="288"/>
      <c r="O354" s="288"/>
      <c r="P354" s="288"/>
      <c r="Q354" s="288"/>
      <c r="R354" s="288"/>
      <c r="S354" s="288"/>
      <c r="T354" s="288"/>
      <c r="U354" s="288"/>
      <c r="V354" s="288"/>
      <c r="W354" s="288"/>
      <c r="X354" s="288"/>
      <c r="Y354" s="288"/>
      <c r="Z354" s="288"/>
      <c r="AA354" s="288"/>
      <c r="AB354" s="288"/>
      <c r="AC354" s="288"/>
      <c r="AD354" s="97"/>
    </row>
    <row r="355" spans="1:30" ht="18" customHeight="1">
      <c r="A355" s="104"/>
      <c r="B355" s="121"/>
      <c r="C355" s="122"/>
      <c r="D355" s="54">
        <v>20200015201</v>
      </c>
      <c r="E355" s="55" t="s">
        <v>204</v>
      </c>
      <c r="F355" s="56" t="s">
        <v>205</v>
      </c>
      <c r="G355" s="172">
        <v>1</v>
      </c>
      <c r="H355" s="158">
        <v>45</v>
      </c>
      <c r="I355" s="171">
        <v>30</v>
      </c>
      <c r="J355" s="120">
        <v>34</v>
      </c>
      <c r="K355" s="101">
        <f t="shared" si="17"/>
        <v>1</v>
      </c>
      <c r="L355" s="101">
        <f t="shared" si="18"/>
        <v>1.1000000000000001</v>
      </c>
      <c r="M355" s="58">
        <f t="shared" si="19"/>
        <v>69.8</v>
      </c>
      <c r="N355" s="288"/>
      <c r="O355" s="288"/>
      <c r="P355" s="288"/>
      <c r="Q355" s="288"/>
      <c r="R355" s="288"/>
      <c r="S355" s="288"/>
      <c r="T355" s="288"/>
      <c r="U355" s="288"/>
      <c r="V355" s="288"/>
      <c r="W355" s="288"/>
      <c r="X355" s="288"/>
      <c r="Y355" s="288"/>
      <c r="Z355" s="288"/>
      <c r="AA355" s="288"/>
      <c r="AB355" s="288"/>
      <c r="AC355" s="288"/>
      <c r="AD355" s="97"/>
    </row>
    <row r="356" spans="1:30" ht="18" customHeight="1">
      <c r="A356" s="104"/>
      <c r="B356" s="121"/>
      <c r="C356" s="122"/>
      <c r="D356" s="54">
        <v>21100149201</v>
      </c>
      <c r="E356" s="55" t="s">
        <v>206</v>
      </c>
      <c r="F356" s="56" t="s">
        <v>197</v>
      </c>
      <c r="G356" s="172">
        <v>1</v>
      </c>
      <c r="H356" s="158">
        <v>60</v>
      </c>
      <c r="I356" s="171">
        <v>30</v>
      </c>
      <c r="J356" s="120">
        <v>34</v>
      </c>
      <c r="K356" s="101">
        <f t="shared" si="17"/>
        <v>1</v>
      </c>
      <c r="L356" s="101">
        <f t="shared" si="18"/>
        <v>1.1000000000000001</v>
      </c>
      <c r="M356" s="58">
        <f t="shared" si="19"/>
        <v>84.8</v>
      </c>
      <c r="N356" s="288"/>
      <c r="O356" s="288"/>
      <c r="P356" s="288"/>
      <c r="Q356" s="288"/>
      <c r="R356" s="288"/>
      <c r="S356" s="288"/>
      <c r="T356" s="288"/>
      <c r="U356" s="288"/>
      <c r="V356" s="288"/>
      <c r="W356" s="288"/>
      <c r="X356" s="288"/>
      <c r="Y356" s="288"/>
      <c r="Z356" s="288"/>
      <c r="AA356" s="288"/>
      <c r="AB356" s="288"/>
      <c r="AC356" s="288"/>
      <c r="AD356" s="97"/>
    </row>
    <row r="357" spans="1:30" ht="18" customHeight="1">
      <c r="A357" s="104"/>
      <c r="B357" s="121"/>
      <c r="C357" s="122"/>
      <c r="D357" s="54">
        <v>21100151901</v>
      </c>
      <c r="E357" s="55" t="s">
        <v>207</v>
      </c>
      <c r="F357" s="56" t="s">
        <v>208</v>
      </c>
      <c r="G357" s="172">
        <v>1</v>
      </c>
      <c r="H357" s="158">
        <v>45</v>
      </c>
      <c r="I357" s="171">
        <v>30</v>
      </c>
      <c r="J357" s="120">
        <v>28</v>
      </c>
      <c r="K357" s="101">
        <f t="shared" si="17"/>
        <v>1</v>
      </c>
      <c r="L357" s="101">
        <f t="shared" si="18"/>
        <v>1</v>
      </c>
      <c r="M357" s="58">
        <f t="shared" si="19"/>
        <v>67.5</v>
      </c>
      <c r="N357" s="288"/>
      <c r="O357" s="288"/>
      <c r="P357" s="288"/>
      <c r="Q357" s="288"/>
      <c r="R357" s="288"/>
      <c r="S357" s="288"/>
      <c r="T357" s="288"/>
      <c r="U357" s="288"/>
      <c r="V357" s="288"/>
      <c r="W357" s="288"/>
      <c r="X357" s="288"/>
      <c r="Y357" s="288"/>
      <c r="Z357" s="288"/>
      <c r="AA357" s="288"/>
      <c r="AB357" s="288"/>
      <c r="AC357" s="288"/>
      <c r="AD357" s="97"/>
    </row>
    <row r="358" spans="1:30" ht="18" customHeight="1">
      <c r="A358" s="104"/>
      <c r="B358" s="121"/>
      <c r="C358" s="122"/>
      <c r="D358" s="54">
        <v>21100093907</v>
      </c>
      <c r="E358" s="55" t="s">
        <v>48</v>
      </c>
      <c r="F358" s="56" t="s">
        <v>209</v>
      </c>
      <c r="G358" s="172">
        <v>1</v>
      </c>
      <c r="H358" s="158">
        <v>15</v>
      </c>
      <c r="I358" s="171">
        <v>30</v>
      </c>
      <c r="J358" s="120">
        <v>42</v>
      </c>
      <c r="K358" s="101">
        <f t="shared" si="17"/>
        <v>1.2</v>
      </c>
      <c r="L358" s="101">
        <f t="shared" si="18"/>
        <v>1.2</v>
      </c>
      <c r="M358" s="58">
        <f t="shared" si="19"/>
        <v>45</v>
      </c>
      <c r="N358" s="288"/>
      <c r="O358" s="288"/>
      <c r="P358" s="288"/>
      <c r="Q358" s="288"/>
      <c r="R358" s="288"/>
      <c r="S358" s="288"/>
      <c r="T358" s="288"/>
      <c r="U358" s="288"/>
      <c r="V358" s="288"/>
      <c r="W358" s="288"/>
      <c r="X358" s="288"/>
      <c r="Y358" s="288"/>
      <c r="Z358" s="288"/>
      <c r="AA358" s="288"/>
      <c r="AB358" s="288"/>
      <c r="AC358" s="288"/>
      <c r="AD358" s="97"/>
    </row>
    <row r="359" spans="1:30" ht="18" customHeight="1">
      <c r="A359" s="104"/>
      <c r="B359" s="121"/>
      <c r="C359" s="122"/>
      <c r="D359" s="54"/>
      <c r="E359" s="55" t="s">
        <v>221</v>
      </c>
      <c r="F359" s="56" t="s">
        <v>205</v>
      </c>
      <c r="G359" s="172"/>
      <c r="H359" s="158"/>
      <c r="I359" s="171"/>
      <c r="J359" s="120"/>
      <c r="K359" s="101">
        <f t="shared" si="17"/>
        <v>0</v>
      </c>
      <c r="L359" s="101">
        <f t="shared" si="18"/>
        <v>0</v>
      </c>
      <c r="M359" s="58">
        <f t="shared" si="19"/>
        <v>0</v>
      </c>
      <c r="N359" s="288"/>
      <c r="O359" s="288"/>
      <c r="P359" s="288"/>
      <c r="Q359" s="288"/>
      <c r="R359" s="288"/>
      <c r="S359" s="288"/>
      <c r="T359" s="288"/>
      <c r="U359" s="288"/>
      <c r="V359" s="288"/>
      <c r="W359" s="288"/>
      <c r="X359" s="288"/>
      <c r="Y359" s="288"/>
      <c r="Z359" s="288"/>
      <c r="AA359" s="288"/>
      <c r="AB359" s="288"/>
      <c r="AC359" s="288"/>
      <c r="AD359" s="97"/>
    </row>
    <row r="360" spans="1:30" ht="18" customHeight="1">
      <c r="A360" s="135"/>
      <c r="B360" s="121"/>
      <c r="C360" s="122"/>
      <c r="D360" s="55"/>
      <c r="E360" s="221" t="s">
        <v>193</v>
      </c>
      <c r="F360" s="222" t="s">
        <v>346</v>
      </c>
      <c r="G360" s="223">
        <v>1</v>
      </c>
      <c r="H360" s="224"/>
      <c r="I360" s="225"/>
      <c r="J360" s="226">
        <v>34</v>
      </c>
      <c r="K360" s="101">
        <f t="shared" si="17"/>
        <v>0</v>
      </c>
      <c r="L360" s="101">
        <f t="shared" si="18"/>
        <v>0</v>
      </c>
      <c r="M360" s="58">
        <f t="shared" si="19"/>
        <v>17</v>
      </c>
      <c r="N360" s="316"/>
      <c r="O360" s="316"/>
      <c r="P360" s="316"/>
      <c r="Q360" s="316"/>
      <c r="R360" s="316"/>
      <c r="S360" s="316"/>
      <c r="T360" s="316"/>
      <c r="U360" s="316"/>
      <c r="V360" s="316"/>
      <c r="W360" s="316"/>
      <c r="X360" s="316"/>
      <c r="Y360" s="316"/>
      <c r="Z360" s="316"/>
      <c r="AA360" s="316"/>
      <c r="AB360" s="316"/>
      <c r="AC360" s="316"/>
      <c r="AD360" s="97"/>
    </row>
    <row r="361" spans="1:30" ht="18" customHeight="1">
      <c r="A361" s="135"/>
      <c r="B361" s="121"/>
      <c r="C361" s="122"/>
      <c r="D361" s="55"/>
      <c r="E361" s="221" t="s">
        <v>193</v>
      </c>
      <c r="F361" s="222" t="s">
        <v>208</v>
      </c>
      <c r="G361" s="223">
        <v>1</v>
      </c>
      <c r="H361" s="224"/>
      <c r="I361" s="225"/>
      <c r="J361" s="226">
        <v>28</v>
      </c>
      <c r="K361" s="101">
        <f t="shared" si="17"/>
        <v>0</v>
      </c>
      <c r="L361" s="101">
        <f t="shared" si="18"/>
        <v>0</v>
      </c>
      <c r="M361" s="58">
        <f t="shared" si="19"/>
        <v>14</v>
      </c>
      <c r="N361" s="316"/>
      <c r="O361" s="316"/>
      <c r="P361" s="316"/>
      <c r="Q361" s="316"/>
      <c r="R361" s="316"/>
      <c r="S361" s="316"/>
      <c r="T361" s="316"/>
      <c r="U361" s="316"/>
      <c r="V361" s="316"/>
      <c r="W361" s="316"/>
      <c r="X361" s="316"/>
      <c r="Y361" s="316"/>
      <c r="Z361" s="316"/>
      <c r="AA361" s="316"/>
      <c r="AB361" s="316"/>
      <c r="AC361" s="316"/>
      <c r="AD361" s="97"/>
    </row>
    <row r="362" spans="1:30" ht="18" customHeight="1">
      <c r="A362" s="135"/>
      <c r="B362" s="121"/>
      <c r="C362" s="122"/>
      <c r="D362" s="55"/>
      <c r="E362" s="55" t="s">
        <v>204</v>
      </c>
      <c r="F362" s="56" t="s">
        <v>409</v>
      </c>
      <c r="G362" s="172">
        <v>2</v>
      </c>
      <c r="H362" s="203">
        <v>30</v>
      </c>
      <c r="I362" s="204">
        <v>60</v>
      </c>
      <c r="J362" s="120">
        <v>40</v>
      </c>
      <c r="K362" s="101">
        <f t="shared" si="17"/>
        <v>1.2</v>
      </c>
      <c r="L362" s="101">
        <f t="shared" si="18"/>
        <v>1.2</v>
      </c>
      <c r="M362" s="58">
        <f t="shared" si="19"/>
        <v>90</v>
      </c>
      <c r="N362" s="316"/>
      <c r="O362" s="316"/>
      <c r="P362" s="316"/>
      <c r="Q362" s="316"/>
      <c r="R362" s="316"/>
      <c r="S362" s="316"/>
      <c r="T362" s="316"/>
      <c r="U362" s="316"/>
      <c r="V362" s="316"/>
      <c r="W362" s="316"/>
      <c r="X362" s="316"/>
      <c r="Y362" s="316"/>
      <c r="Z362" s="316"/>
      <c r="AA362" s="316"/>
      <c r="AB362" s="316"/>
      <c r="AC362" s="316"/>
      <c r="AD362" s="97"/>
    </row>
    <row r="363" spans="1:30" ht="18" customHeight="1">
      <c r="A363" s="135"/>
      <c r="B363" s="121"/>
      <c r="C363" s="122"/>
      <c r="D363" s="55"/>
      <c r="E363" s="55" t="s">
        <v>410</v>
      </c>
      <c r="F363" s="56" t="s">
        <v>197</v>
      </c>
      <c r="G363" s="172">
        <v>2</v>
      </c>
      <c r="H363" s="203">
        <v>15</v>
      </c>
      <c r="I363" s="204">
        <v>30</v>
      </c>
      <c r="J363" s="120">
        <v>34</v>
      </c>
      <c r="K363" s="101">
        <f t="shared" si="17"/>
        <v>1</v>
      </c>
      <c r="L363" s="101">
        <f t="shared" si="18"/>
        <v>1.1000000000000001</v>
      </c>
      <c r="M363" s="58">
        <f t="shared" si="19"/>
        <v>39.799999999999997</v>
      </c>
      <c r="N363" s="316"/>
      <c r="O363" s="316"/>
      <c r="P363" s="316"/>
      <c r="Q363" s="316"/>
      <c r="R363" s="316"/>
      <c r="S363" s="316"/>
      <c r="T363" s="316"/>
      <c r="U363" s="316"/>
      <c r="V363" s="316"/>
      <c r="W363" s="316"/>
      <c r="X363" s="316"/>
      <c r="Y363" s="316"/>
      <c r="Z363" s="316"/>
      <c r="AA363" s="316"/>
      <c r="AB363" s="316"/>
      <c r="AC363" s="316"/>
      <c r="AD363" s="97"/>
    </row>
    <row r="364" spans="1:30" s="220" customFormat="1" ht="18" customHeight="1">
      <c r="A364" s="135"/>
      <c r="B364" s="121"/>
      <c r="C364" s="122"/>
      <c r="D364" s="55"/>
      <c r="E364" s="55" t="s">
        <v>410</v>
      </c>
      <c r="F364" s="56" t="s">
        <v>198</v>
      </c>
      <c r="G364" s="172">
        <v>2</v>
      </c>
      <c r="H364" s="203">
        <v>15</v>
      </c>
      <c r="I364" s="204">
        <v>30</v>
      </c>
      <c r="J364" s="120">
        <v>40</v>
      </c>
      <c r="K364" s="101">
        <f t="shared" si="17"/>
        <v>1.2</v>
      </c>
      <c r="L364" s="101">
        <f t="shared" si="18"/>
        <v>1.2</v>
      </c>
      <c r="M364" s="58">
        <f t="shared" si="19"/>
        <v>45</v>
      </c>
      <c r="N364" s="316"/>
      <c r="O364" s="316"/>
      <c r="P364" s="316"/>
      <c r="Q364" s="316"/>
      <c r="R364" s="316"/>
      <c r="S364" s="316"/>
      <c r="T364" s="316"/>
      <c r="U364" s="316"/>
      <c r="V364" s="316"/>
      <c r="W364" s="316"/>
      <c r="X364" s="316"/>
      <c r="Y364" s="316"/>
      <c r="Z364" s="316"/>
      <c r="AA364" s="316"/>
      <c r="AB364" s="316"/>
      <c r="AC364" s="316"/>
      <c r="AD364" s="97"/>
    </row>
    <row r="365" spans="1:30" s="220" customFormat="1" ht="18" customHeight="1">
      <c r="A365" s="135"/>
      <c r="B365" s="121"/>
      <c r="C365" s="122"/>
      <c r="D365" s="55"/>
      <c r="E365" s="55" t="s">
        <v>410</v>
      </c>
      <c r="F365" s="56" t="s">
        <v>212</v>
      </c>
      <c r="G365" s="172">
        <v>2</v>
      </c>
      <c r="H365" s="203">
        <v>15</v>
      </c>
      <c r="I365" s="204"/>
      <c r="J365" s="120">
        <v>30</v>
      </c>
      <c r="K365" s="101">
        <f t="shared" si="17"/>
        <v>1</v>
      </c>
      <c r="L365" s="101">
        <f t="shared" si="18"/>
        <v>0</v>
      </c>
      <c r="M365" s="58">
        <f t="shared" si="19"/>
        <v>15</v>
      </c>
      <c r="N365" s="316"/>
      <c r="O365" s="316"/>
      <c r="P365" s="316"/>
      <c r="Q365" s="316"/>
      <c r="R365" s="316"/>
      <c r="S365" s="316"/>
      <c r="T365" s="316"/>
      <c r="U365" s="316"/>
      <c r="V365" s="316"/>
      <c r="W365" s="316"/>
      <c r="X365" s="316"/>
      <c r="Y365" s="316"/>
      <c r="Z365" s="316"/>
      <c r="AA365" s="316"/>
      <c r="AB365" s="316"/>
      <c r="AC365" s="316"/>
      <c r="AD365" s="97"/>
    </row>
    <row r="366" spans="1:30" ht="18" customHeight="1">
      <c r="A366" s="135"/>
      <c r="B366" s="121"/>
      <c r="C366" s="122"/>
      <c r="D366" s="55"/>
      <c r="E366" s="55" t="s">
        <v>412</v>
      </c>
      <c r="F366" s="56" t="s">
        <v>212</v>
      </c>
      <c r="G366" s="172">
        <v>2</v>
      </c>
      <c r="H366" s="203"/>
      <c r="I366" s="204">
        <v>30</v>
      </c>
      <c r="J366" s="120">
        <v>30</v>
      </c>
      <c r="K366" s="101">
        <f t="shared" si="17"/>
        <v>0</v>
      </c>
      <c r="L366" s="101">
        <f t="shared" si="18"/>
        <v>1.1000000000000001</v>
      </c>
      <c r="M366" s="58">
        <f t="shared" si="19"/>
        <v>24.8</v>
      </c>
      <c r="N366" s="316"/>
      <c r="O366" s="316"/>
      <c r="P366" s="316"/>
      <c r="Q366" s="316"/>
      <c r="R366" s="316"/>
      <c r="S366" s="316"/>
      <c r="T366" s="316"/>
      <c r="U366" s="316"/>
      <c r="V366" s="316"/>
      <c r="W366" s="316"/>
      <c r="X366" s="316"/>
      <c r="Y366" s="316"/>
      <c r="Z366" s="316"/>
      <c r="AA366" s="316"/>
      <c r="AB366" s="316"/>
      <c r="AC366" s="316"/>
      <c r="AD366" s="97"/>
    </row>
    <row r="367" spans="1:30" s="220" customFormat="1" ht="18" customHeight="1">
      <c r="A367" s="135"/>
      <c r="B367" s="121"/>
      <c r="C367" s="122"/>
      <c r="D367" s="55"/>
      <c r="E367" s="55" t="s">
        <v>413</v>
      </c>
      <c r="F367" s="56" t="s">
        <v>212</v>
      </c>
      <c r="G367" s="172">
        <v>2</v>
      </c>
      <c r="H367" s="203"/>
      <c r="I367" s="204">
        <v>30</v>
      </c>
      <c r="J367" s="120">
        <v>30</v>
      </c>
      <c r="K367" s="101">
        <f t="shared" si="17"/>
        <v>0</v>
      </c>
      <c r="L367" s="101">
        <f t="shared" si="18"/>
        <v>1.1000000000000001</v>
      </c>
      <c r="M367" s="58">
        <f t="shared" si="19"/>
        <v>24.8</v>
      </c>
      <c r="N367" s="316"/>
      <c r="O367" s="316"/>
      <c r="P367" s="316"/>
      <c r="Q367" s="316"/>
      <c r="R367" s="316"/>
      <c r="S367" s="316"/>
      <c r="T367" s="316"/>
      <c r="U367" s="316"/>
      <c r="V367" s="316"/>
      <c r="W367" s="316"/>
      <c r="X367" s="316"/>
      <c r="Y367" s="316"/>
      <c r="Z367" s="316"/>
      <c r="AA367" s="316"/>
      <c r="AB367" s="316"/>
      <c r="AC367" s="316"/>
      <c r="AD367" s="97"/>
    </row>
    <row r="368" spans="1:30" ht="15.75" customHeight="1">
      <c r="A368" s="104"/>
      <c r="B368" s="121"/>
      <c r="C368" s="122"/>
      <c r="D368" s="172"/>
      <c r="E368" s="245" t="s">
        <v>207</v>
      </c>
      <c r="F368" s="172" t="s">
        <v>414</v>
      </c>
      <c r="G368" s="172">
        <v>2</v>
      </c>
      <c r="H368" s="172">
        <v>30</v>
      </c>
      <c r="I368" s="172"/>
      <c r="J368" s="120">
        <v>54</v>
      </c>
      <c r="K368" s="101">
        <f t="shared" si="17"/>
        <v>1.2</v>
      </c>
      <c r="L368" s="101">
        <f t="shared" si="18"/>
        <v>0</v>
      </c>
      <c r="M368" s="58">
        <f t="shared" si="19"/>
        <v>36</v>
      </c>
      <c r="N368" s="288"/>
      <c r="O368" s="288"/>
      <c r="P368" s="288"/>
      <c r="Q368" s="288"/>
      <c r="R368" s="288"/>
      <c r="S368" s="288"/>
      <c r="T368" s="288"/>
      <c r="U368" s="288"/>
      <c r="V368" s="288"/>
      <c r="W368" s="288"/>
      <c r="X368" s="288"/>
      <c r="Y368" s="288"/>
      <c r="Z368" s="288"/>
      <c r="AA368" s="288"/>
      <c r="AB368" s="288"/>
      <c r="AC368" s="288"/>
      <c r="AD368" s="97"/>
    </row>
    <row r="369" spans="1:30" s="239" customFormat="1" ht="15.75" customHeight="1">
      <c r="A369" s="135"/>
      <c r="B369" s="121"/>
      <c r="C369" s="122"/>
      <c r="D369" s="172"/>
      <c r="E369" s="245" t="s">
        <v>513</v>
      </c>
      <c r="F369" s="172" t="s">
        <v>414</v>
      </c>
      <c r="G369" s="172">
        <v>2</v>
      </c>
      <c r="H369" s="172"/>
      <c r="I369" s="172">
        <v>60</v>
      </c>
      <c r="J369" s="120">
        <v>27</v>
      </c>
      <c r="K369" s="101">
        <f t="shared" si="17"/>
        <v>0</v>
      </c>
      <c r="L369" s="101">
        <f t="shared" si="18"/>
        <v>1</v>
      </c>
      <c r="M369" s="58">
        <f t="shared" si="19"/>
        <v>45</v>
      </c>
      <c r="N369" s="316"/>
      <c r="O369" s="316"/>
      <c r="P369" s="316"/>
      <c r="Q369" s="316"/>
      <c r="R369" s="316"/>
      <c r="S369" s="316"/>
      <c r="T369" s="316"/>
      <c r="U369" s="316"/>
      <c r="V369" s="316"/>
      <c r="W369" s="316"/>
      <c r="X369" s="316"/>
      <c r="Y369" s="316"/>
      <c r="Z369" s="316"/>
      <c r="AA369" s="316"/>
      <c r="AB369" s="316"/>
      <c r="AC369" s="316"/>
      <c r="AD369" s="97"/>
    </row>
    <row r="370" spans="1:30" s="239" customFormat="1" ht="15.75" customHeight="1">
      <c r="A370" s="135"/>
      <c r="B370" s="121"/>
      <c r="C370" s="122"/>
      <c r="D370" s="172"/>
      <c r="E370" s="245" t="s">
        <v>514</v>
      </c>
      <c r="F370" s="172" t="s">
        <v>414</v>
      </c>
      <c r="G370" s="172">
        <v>2</v>
      </c>
      <c r="H370" s="172"/>
      <c r="I370" s="172">
        <v>60</v>
      </c>
      <c r="J370" s="120">
        <v>27</v>
      </c>
      <c r="K370" s="101">
        <f t="shared" si="17"/>
        <v>0</v>
      </c>
      <c r="L370" s="101">
        <f t="shared" si="18"/>
        <v>1</v>
      </c>
      <c r="M370" s="58">
        <f t="shared" si="19"/>
        <v>45</v>
      </c>
      <c r="N370" s="316"/>
      <c r="O370" s="316"/>
      <c r="P370" s="316"/>
      <c r="Q370" s="316"/>
      <c r="R370" s="316"/>
      <c r="S370" s="316"/>
      <c r="T370" s="316"/>
      <c r="U370" s="316"/>
      <c r="V370" s="316"/>
      <c r="W370" s="316"/>
      <c r="X370" s="316"/>
      <c r="Y370" s="316"/>
      <c r="Z370" s="316"/>
      <c r="AA370" s="316"/>
      <c r="AB370" s="316"/>
      <c r="AC370" s="316"/>
      <c r="AD370" s="97"/>
    </row>
    <row r="371" spans="1:30" s="220" customFormat="1" ht="15.75" customHeight="1">
      <c r="A371" s="135"/>
      <c r="B371" s="121"/>
      <c r="C371" s="122"/>
      <c r="D371" s="172"/>
      <c r="E371" s="248" t="s">
        <v>411</v>
      </c>
      <c r="F371" s="223" t="s">
        <v>414</v>
      </c>
      <c r="G371" s="223">
        <v>2</v>
      </c>
      <c r="H371" s="223"/>
      <c r="I371" s="223"/>
      <c r="J371" s="226">
        <v>40</v>
      </c>
      <c r="K371" s="101">
        <f t="shared" si="17"/>
        <v>0</v>
      </c>
      <c r="L371" s="101">
        <f t="shared" si="18"/>
        <v>0</v>
      </c>
      <c r="M371" s="58">
        <f t="shared" si="19"/>
        <v>20</v>
      </c>
      <c r="N371" s="316"/>
      <c r="O371" s="316"/>
      <c r="P371" s="316"/>
      <c r="Q371" s="316"/>
      <c r="R371" s="316"/>
      <c r="S371" s="316"/>
      <c r="T371" s="316"/>
      <c r="U371" s="316"/>
      <c r="V371" s="316"/>
      <c r="W371" s="316"/>
      <c r="X371" s="316"/>
      <c r="Y371" s="316"/>
      <c r="Z371" s="316"/>
      <c r="AA371" s="316"/>
      <c r="AB371" s="316"/>
      <c r="AC371" s="316"/>
      <c r="AD371" s="97"/>
    </row>
    <row r="372" spans="1:30" s="239" customFormat="1" ht="15.75" customHeight="1">
      <c r="A372" s="135"/>
      <c r="B372" s="121"/>
      <c r="C372" s="122"/>
      <c r="D372" s="172"/>
      <c r="E372" s="249" t="s">
        <v>164</v>
      </c>
      <c r="F372" s="250" t="s">
        <v>459</v>
      </c>
      <c r="G372" s="250">
        <v>2</v>
      </c>
      <c r="H372" s="250">
        <v>30</v>
      </c>
      <c r="I372" s="250">
        <v>60</v>
      </c>
      <c r="J372" s="251">
        <v>40</v>
      </c>
      <c r="K372" s="101">
        <f t="shared" si="17"/>
        <v>1.2</v>
      </c>
      <c r="L372" s="101">
        <f t="shared" si="18"/>
        <v>1.2</v>
      </c>
      <c r="M372" s="58">
        <f t="shared" si="19"/>
        <v>90</v>
      </c>
      <c r="N372" s="316"/>
      <c r="O372" s="316"/>
      <c r="P372" s="316"/>
      <c r="Q372" s="316"/>
      <c r="R372" s="316"/>
      <c r="S372" s="316"/>
      <c r="T372" s="316"/>
      <c r="U372" s="316"/>
      <c r="V372" s="316"/>
      <c r="W372" s="316"/>
      <c r="X372" s="316"/>
      <c r="Y372" s="316"/>
      <c r="Z372" s="316"/>
      <c r="AA372" s="316"/>
      <c r="AB372" s="316"/>
      <c r="AC372" s="316"/>
      <c r="AD372" s="97"/>
    </row>
    <row r="373" spans="1:30" ht="18" customHeight="1">
      <c r="A373" s="118">
        <v>19</v>
      </c>
      <c r="B373" s="74" t="s">
        <v>115</v>
      </c>
      <c r="C373" s="75" t="s">
        <v>116</v>
      </c>
      <c r="D373" s="54">
        <v>20200010101</v>
      </c>
      <c r="E373" s="55" t="s">
        <v>239</v>
      </c>
      <c r="F373" s="56" t="s">
        <v>205</v>
      </c>
      <c r="G373" s="125">
        <v>1</v>
      </c>
      <c r="H373" s="154">
        <v>30</v>
      </c>
      <c r="I373" s="154">
        <v>0</v>
      </c>
      <c r="J373" s="120">
        <v>37</v>
      </c>
      <c r="K373" s="101">
        <f t="shared" si="17"/>
        <v>1.2</v>
      </c>
      <c r="L373" s="101">
        <f t="shared" si="18"/>
        <v>0</v>
      </c>
      <c r="M373" s="58">
        <f t="shared" si="19"/>
        <v>36</v>
      </c>
      <c r="N373" s="324">
        <v>67.5</v>
      </c>
      <c r="O373" s="317"/>
      <c r="P373" s="320">
        <f>SUM(M373:M385)+N373+O373</f>
        <v>829.5</v>
      </c>
      <c r="Q373" s="317">
        <v>0</v>
      </c>
      <c r="R373" s="320">
        <v>55</v>
      </c>
      <c r="S373" s="315">
        <v>450</v>
      </c>
      <c r="T373" s="317">
        <v>450</v>
      </c>
      <c r="U373" s="315">
        <v>112</v>
      </c>
      <c r="V373" s="347">
        <v>112</v>
      </c>
      <c r="W373" s="315">
        <v>56</v>
      </c>
      <c r="X373" s="317">
        <v>56</v>
      </c>
      <c r="Y373" s="320">
        <f>ROUND((P373-T373),1)</f>
        <v>379.5</v>
      </c>
      <c r="Z373" s="359">
        <f>IF(OR(SUM(V373:V385)="",SUM(Q373:Q385)=""),0,IF(OR(SUM(U373:U385)=320,SUM(V373:V385)&gt;0),ROUND((SUM(Q373:Q385)-SUM(V373:V385)),1),0))</f>
        <v>-112</v>
      </c>
      <c r="AA373" s="359">
        <f>IF(OR(SUM(X373:X385)="",SUM(R373:R385)=""),0,IF(OR(SUM(W373:W385)=160,SUM(X373:X385)&gt;0),ROUND((SUM(R373:R385)-SUM(X373:X385)),1),0))</f>
        <v>-1</v>
      </c>
      <c r="AB373" s="311"/>
      <c r="AC373" s="363">
        <f>SUM(Y373:AA385)</f>
        <v>266.5</v>
      </c>
      <c r="AD373" s="97"/>
    </row>
    <row r="374" spans="1:30" ht="18" customHeight="1">
      <c r="A374" s="104"/>
      <c r="B374" s="121"/>
      <c r="C374" s="122"/>
      <c r="D374" s="54">
        <v>20200010102</v>
      </c>
      <c r="E374" s="55" t="s">
        <v>239</v>
      </c>
      <c r="F374" s="56" t="s">
        <v>240</v>
      </c>
      <c r="G374" s="155">
        <v>1</v>
      </c>
      <c r="H374" s="156">
        <v>30</v>
      </c>
      <c r="I374" s="156">
        <v>0</v>
      </c>
      <c r="J374" s="120">
        <v>38</v>
      </c>
      <c r="K374" s="101">
        <f t="shared" si="17"/>
        <v>1.2</v>
      </c>
      <c r="L374" s="101">
        <f t="shared" si="18"/>
        <v>0</v>
      </c>
      <c r="M374" s="58">
        <f t="shared" si="19"/>
        <v>36</v>
      </c>
      <c r="N374" s="288"/>
      <c r="O374" s="288"/>
      <c r="P374" s="288"/>
      <c r="Q374" s="288"/>
      <c r="R374" s="288"/>
      <c r="S374" s="288"/>
      <c r="T374" s="288"/>
      <c r="U374" s="288"/>
      <c r="V374" s="288"/>
      <c r="W374" s="288"/>
      <c r="X374" s="288"/>
      <c r="Y374" s="288"/>
      <c r="Z374" s="288"/>
      <c r="AA374" s="288"/>
      <c r="AB374" s="288"/>
      <c r="AC374" s="288"/>
      <c r="AD374" s="97"/>
    </row>
    <row r="375" spans="1:30" ht="18" customHeight="1">
      <c r="A375" s="104"/>
      <c r="B375" s="121"/>
      <c r="C375" s="122"/>
      <c r="D375" s="54">
        <v>20200010103</v>
      </c>
      <c r="E375" s="55" t="s">
        <v>239</v>
      </c>
      <c r="F375" s="56" t="s">
        <v>212</v>
      </c>
      <c r="G375" s="155">
        <v>1</v>
      </c>
      <c r="H375" s="156">
        <v>30</v>
      </c>
      <c r="I375" s="156">
        <v>0</v>
      </c>
      <c r="J375" s="120">
        <v>65</v>
      </c>
      <c r="K375" s="101">
        <f t="shared" si="17"/>
        <v>1.3</v>
      </c>
      <c r="L375" s="101">
        <f t="shared" si="18"/>
        <v>0</v>
      </c>
      <c r="M375" s="58">
        <f t="shared" si="19"/>
        <v>39</v>
      </c>
      <c r="N375" s="288"/>
      <c r="O375" s="288"/>
      <c r="P375" s="288"/>
      <c r="Q375" s="288"/>
      <c r="R375" s="288"/>
      <c r="S375" s="288"/>
      <c r="T375" s="288"/>
      <c r="U375" s="288"/>
      <c r="V375" s="288"/>
      <c r="W375" s="288"/>
      <c r="X375" s="288"/>
      <c r="Y375" s="288"/>
      <c r="Z375" s="288"/>
      <c r="AA375" s="288"/>
      <c r="AB375" s="288"/>
      <c r="AC375" s="288"/>
      <c r="AD375" s="97"/>
    </row>
    <row r="376" spans="1:30" ht="18" customHeight="1">
      <c r="A376" s="104"/>
      <c r="B376" s="121"/>
      <c r="C376" s="122"/>
      <c r="D376" s="54">
        <v>21100009905</v>
      </c>
      <c r="E376" s="55" t="s">
        <v>195</v>
      </c>
      <c r="F376" s="56" t="s">
        <v>192</v>
      </c>
      <c r="G376" s="155">
        <v>1</v>
      </c>
      <c r="H376" s="156">
        <v>45</v>
      </c>
      <c r="I376" s="156">
        <v>30</v>
      </c>
      <c r="J376" s="120">
        <v>29</v>
      </c>
      <c r="K376" s="101">
        <f t="shared" si="17"/>
        <v>1</v>
      </c>
      <c r="L376" s="101">
        <f t="shared" si="18"/>
        <v>1</v>
      </c>
      <c r="M376" s="58">
        <f t="shared" si="19"/>
        <v>67.5</v>
      </c>
      <c r="N376" s="288"/>
      <c r="O376" s="288"/>
      <c r="P376" s="288"/>
      <c r="Q376" s="288"/>
      <c r="R376" s="288"/>
      <c r="S376" s="288"/>
      <c r="T376" s="288"/>
      <c r="U376" s="288"/>
      <c r="V376" s="288"/>
      <c r="W376" s="288"/>
      <c r="X376" s="288"/>
      <c r="Y376" s="288"/>
      <c r="Z376" s="288"/>
      <c r="AA376" s="288"/>
      <c r="AB376" s="288"/>
      <c r="AC376" s="288"/>
      <c r="AD376" s="97"/>
    </row>
    <row r="377" spans="1:30" ht="18" customHeight="1">
      <c r="A377" s="104"/>
      <c r="B377" s="121"/>
      <c r="C377" s="122"/>
      <c r="D377" s="54">
        <v>21100149002</v>
      </c>
      <c r="E377" s="55" t="s">
        <v>211</v>
      </c>
      <c r="F377" s="56" t="s">
        <v>198</v>
      </c>
      <c r="G377" s="155">
        <v>1</v>
      </c>
      <c r="H377" s="156">
        <v>15</v>
      </c>
      <c r="I377" s="156">
        <v>60</v>
      </c>
      <c r="J377" s="120">
        <v>44</v>
      </c>
      <c r="K377" s="101">
        <f t="shared" si="17"/>
        <v>1.2</v>
      </c>
      <c r="L377" s="101">
        <f t="shared" si="18"/>
        <v>1.2</v>
      </c>
      <c r="M377" s="58">
        <f t="shared" si="19"/>
        <v>72</v>
      </c>
      <c r="N377" s="288"/>
      <c r="O377" s="288"/>
      <c r="P377" s="288"/>
      <c r="Q377" s="288"/>
      <c r="R377" s="288"/>
      <c r="S377" s="288"/>
      <c r="T377" s="288"/>
      <c r="U377" s="288"/>
      <c r="V377" s="288"/>
      <c r="W377" s="288"/>
      <c r="X377" s="288"/>
      <c r="Y377" s="288"/>
      <c r="Z377" s="288"/>
      <c r="AA377" s="288"/>
      <c r="AB377" s="288"/>
      <c r="AC377" s="288"/>
      <c r="AD377" s="97"/>
    </row>
    <row r="378" spans="1:30" ht="18" customHeight="1">
      <c r="A378" s="104"/>
      <c r="B378" s="121"/>
      <c r="C378" s="122"/>
      <c r="D378" s="54">
        <v>21100151801</v>
      </c>
      <c r="E378" s="55" t="s">
        <v>211</v>
      </c>
      <c r="F378" s="56" t="s">
        <v>241</v>
      </c>
      <c r="G378" s="155">
        <v>1</v>
      </c>
      <c r="H378" s="156">
        <v>30</v>
      </c>
      <c r="I378" s="156">
        <v>30</v>
      </c>
      <c r="J378" s="120">
        <v>27</v>
      </c>
      <c r="K378" s="101">
        <f t="shared" si="17"/>
        <v>1</v>
      </c>
      <c r="L378" s="101">
        <f t="shared" si="18"/>
        <v>1</v>
      </c>
      <c r="M378" s="58">
        <f t="shared" si="19"/>
        <v>52.5</v>
      </c>
      <c r="N378" s="288"/>
      <c r="O378" s="288"/>
      <c r="P378" s="288"/>
      <c r="Q378" s="288"/>
      <c r="R378" s="288"/>
      <c r="S378" s="288"/>
      <c r="T378" s="288"/>
      <c r="U378" s="288"/>
      <c r="V378" s="288"/>
      <c r="W378" s="288"/>
      <c r="X378" s="288"/>
      <c r="Y378" s="288"/>
      <c r="Z378" s="288"/>
      <c r="AA378" s="288"/>
      <c r="AB378" s="288"/>
      <c r="AC378" s="288"/>
      <c r="AD378" s="97"/>
    </row>
    <row r="379" spans="1:30" ht="18" customHeight="1">
      <c r="A379" s="135"/>
      <c r="B379" s="121"/>
      <c r="C379" s="122"/>
      <c r="D379" s="54">
        <v>71400119903</v>
      </c>
      <c r="E379" s="55" t="s">
        <v>164</v>
      </c>
      <c r="F379" s="56" t="s">
        <v>242</v>
      </c>
      <c r="G379" s="155">
        <v>1</v>
      </c>
      <c r="H379" s="156">
        <v>30</v>
      </c>
      <c r="I379" s="156">
        <v>60</v>
      </c>
      <c r="J379" s="120">
        <v>45</v>
      </c>
      <c r="K379" s="101">
        <f t="shared" si="17"/>
        <v>1.2</v>
      </c>
      <c r="L379" s="101">
        <f t="shared" si="18"/>
        <v>1.2</v>
      </c>
      <c r="M379" s="58">
        <f t="shared" si="19"/>
        <v>90</v>
      </c>
      <c r="N379" s="316"/>
      <c r="O379" s="316"/>
      <c r="P379" s="316"/>
      <c r="Q379" s="316"/>
      <c r="R379" s="316"/>
      <c r="S379" s="316"/>
      <c r="T379" s="316"/>
      <c r="U379" s="316"/>
      <c r="V379" s="316"/>
      <c r="W379" s="316"/>
      <c r="X379" s="316"/>
      <c r="Y379" s="316"/>
      <c r="Z379" s="316"/>
      <c r="AA379" s="316"/>
      <c r="AB379" s="316"/>
      <c r="AC379" s="316"/>
      <c r="AD379" s="97"/>
    </row>
    <row r="380" spans="1:30" ht="18" customHeight="1">
      <c r="A380" s="135"/>
      <c r="B380" s="121"/>
      <c r="C380" s="122"/>
      <c r="D380" s="54"/>
      <c r="E380" s="55" t="s">
        <v>221</v>
      </c>
      <c r="F380" s="198" t="s">
        <v>198</v>
      </c>
      <c r="G380" s="155"/>
      <c r="H380" s="156"/>
      <c r="I380" s="156"/>
      <c r="J380" s="120"/>
      <c r="K380" s="101">
        <f t="shared" si="17"/>
        <v>0</v>
      </c>
      <c r="L380" s="101">
        <f t="shared" si="18"/>
        <v>0</v>
      </c>
      <c r="M380" s="58">
        <f t="shared" si="19"/>
        <v>0</v>
      </c>
      <c r="N380" s="316"/>
      <c r="O380" s="316"/>
      <c r="P380" s="316"/>
      <c r="Q380" s="316"/>
      <c r="R380" s="316"/>
      <c r="S380" s="316"/>
      <c r="T380" s="316"/>
      <c r="U380" s="316"/>
      <c r="V380" s="316"/>
      <c r="W380" s="316"/>
      <c r="X380" s="316"/>
      <c r="Y380" s="316"/>
      <c r="Z380" s="316"/>
      <c r="AA380" s="316"/>
      <c r="AB380" s="316"/>
      <c r="AC380" s="316"/>
      <c r="AD380" s="97"/>
    </row>
    <row r="381" spans="1:30" ht="18" customHeight="1">
      <c r="A381" s="135"/>
      <c r="B381" s="121"/>
      <c r="C381" s="122"/>
      <c r="D381" s="54"/>
      <c r="E381" s="55" t="s">
        <v>211</v>
      </c>
      <c r="F381" s="56" t="s">
        <v>283</v>
      </c>
      <c r="G381" s="155">
        <v>2</v>
      </c>
      <c r="H381" s="156">
        <v>15</v>
      </c>
      <c r="I381" s="156">
        <v>60</v>
      </c>
      <c r="J381" s="120">
        <v>40</v>
      </c>
      <c r="K381" s="101">
        <f t="shared" si="17"/>
        <v>1.2</v>
      </c>
      <c r="L381" s="101">
        <f t="shared" si="18"/>
        <v>1.2</v>
      </c>
      <c r="M381" s="58">
        <f t="shared" si="19"/>
        <v>72</v>
      </c>
      <c r="N381" s="316"/>
      <c r="O381" s="316"/>
      <c r="P381" s="316"/>
      <c r="Q381" s="316"/>
      <c r="R381" s="316"/>
      <c r="S381" s="316"/>
      <c r="T381" s="316"/>
      <c r="U381" s="316"/>
      <c r="V381" s="316"/>
      <c r="W381" s="316"/>
      <c r="X381" s="316"/>
      <c r="Y381" s="316"/>
      <c r="Z381" s="316"/>
      <c r="AA381" s="316"/>
      <c r="AB381" s="316"/>
      <c r="AC381" s="316"/>
      <c r="AD381" s="97"/>
    </row>
    <row r="382" spans="1:30" ht="18" customHeight="1">
      <c r="A382" s="135"/>
      <c r="B382" s="121"/>
      <c r="C382" s="122"/>
      <c r="D382" s="54"/>
      <c r="E382" s="55" t="s">
        <v>239</v>
      </c>
      <c r="F382" s="56" t="s">
        <v>414</v>
      </c>
      <c r="G382" s="155">
        <v>2</v>
      </c>
      <c r="H382" s="156">
        <v>30</v>
      </c>
      <c r="I382" s="156">
        <v>0</v>
      </c>
      <c r="J382" s="120">
        <v>40</v>
      </c>
      <c r="K382" s="101">
        <f t="shared" si="17"/>
        <v>1.2</v>
      </c>
      <c r="L382" s="101">
        <f t="shared" si="18"/>
        <v>0</v>
      </c>
      <c r="M382" s="58">
        <f t="shared" si="19"/>
        <v>36</v>
      </c>
      <c r="N382" s="316"/>
      <c r="O382" s="316"/>
      <c r="P382" s="316"/>
      <c r="Q382" s="316"/>
      <c r="R382" s="316"/>
      <c r="S382" s="316"/>
      <c r="T382" s="316"/>
      <c r="U382" s="316"/>
      <c r="V382" s="316"/>
      <c r="W382" s="316"/>
      <c r="X382" s="316"/>
      <c r="Y382" s="316"/>
      <c r="Z382" s="316"/>
      <c r="AA382" s="316"/>
      <c r="AB382" s="316"/>
      <c r="AC382" s="316"/>
      <c r="AD382" s="97"/>
    </row>
    <row r="383" spans="1:30" ht="18" customHeight="1">
      <c r="A383" s="135"/>
      <c r="B383" s="121"/>
      <c r="C383" s="122"/>
      <c r="D383" s="54"/>
      <c r="E383" s="55" t="s">
        <v>400</v>
      </c>
      <c r="F383" s="56" t="s">
        <v>198</v>
      </c>
      <c r="G383" s="155">
        <v>2</v>
      </c>
      <c r="H383" s="156">
        <v>45</v>
      </c>
      <c r="I383" s="156">
        <v>30</v>
      </c>
      <c r="J383" s="120">
        <v>38</v>
      </c>
      <c r="K383" s="101">
        <f t="shared" si="17"/>
        <v>1.2</v>
      </c>
      <c r="L383" s="101">
        <f t="shared" si="18"/>
        <v>1.2</v>
      </c>
      <c r="M383" s="58">
        <f t="shared" si="19"/>
        <v>81</v>
      </c>
      <c r="N383" s="316"/>
      <c r="O383" s="316"/>
      <c r="P383" s="316"/>
      <c r="Q383" s="316"/>
      <c r="R383" s="316"/>
      <c r="S383" s="316"/>
      <c r="T383" s="316"/>
      <c r="U383" s="316"/>
      <c r="V383" s="316"/>
      <c r="W383" s="316"/>
      <c r="X383" s="316"/>
      <c r="Y383" s="316"/>
      <c r="Z383" s="316"/>
      <c r="AA383" s="316"/>
      <c r="AB383" s="316"/>
      <c r="AC383" s="316"/>
      <c r="AD383" s="97"/>
    </row>
    <row r="384" spans="1:30" s="220" customFormat="1" ht="18" customHeight="1">
      <c r="A384" s="135"/>
      <c r="B384" s="121"/>
      <c r="C384" s="122"/>
      <c r="D384" s="54"/>
      <c r="E384" s="55" t="s">
        <v>164</v>
      </c>
      <c r="F384" s="56" t="s">
        <v>463</v>
      </c>
      <c r="G384" s="155">
        <v>2</v>
      </c>
      <c r="H384" s="156">
        <v>30</v>
      </c>
      <c r="I384" s="156">
        <v>60</v>
      </c>
      <c r="J384" s="120">
        <v>45</v>
      </c>
      <c r="K384" s="101">
        <f t="shared" si="17"/>
        <v>1.2</v>
      </c>
      <c r="L384" s="101">
        <f t="shared" si="18"/>
        <v>1.2</v>
      </c>
      <c r="M384" s="58">
        <f t="shared" si="19"/>
        <v>90</v>
      </c>
      <c r="N384" s="316"/>
      <c r="O384" s="316"/>
      <c r="P384" s="316"/>
      <c r="Q384" s="316"/>
      <c r="R384" s="316"/>
      <c r="S384" s="316"/>
      <c r="T384" s="316"/>
      <c r="U384" s="316"/>
      <c r="V384" s="316"/>
      <c r="W384" s="316"/>
      <c r="X384" s="316"/>
      <c r="Y384" s="316"/>
      <c r="Z384" s="316"/>
      <c r="AA384" s="316"/>
      <c r="AB384" s="316"/>
      <c r="AC384" s="316"/>
      <c r="AD384" s="97"/>
    </row>
    <row r="385" spans="1:30" ht="18" customHeight="1">
      <c r="A385" s="135"/>
      <c r="B385" s="121"/>
      <c r="C385" s="122"/>
      <c r="D385" s="54"/>
      <c r="E385" s="55" t="s">
        <v>164</v>
      </c>
      <c r="F385" s="56" t="s">
        <v>464</v>
      </c>
      <c r="G385" s="155">
        <v>2</v>
      </c>
      <c r="H385" s="156">
        <v>30</v>
      </c>
      <c r="I385" s="156">
        <v>60</v>
      </c>
      <c r="J385" s="120">
        <v>45</v>
      </c>
      <c r="K385" s="101">
        <f t="shared" si="17"/>
        <v>1.2</v>
      </c>
      <c r="L385" s="101">
        <f t="shared" si="18"/>
        <v>1.2</v>
      </c>
      <c r="M385" s="58">
        <f t="shared" si="19"/>
        <v>90</v>
      </c>
      <c r="N385" s="316"/>
      <c r="O385" s="316"/>
      <c r="P385" s="316"/>
      <c r="Q385" s="316"/>
      <c r="R385" s="316"/>
      <c r="S385" s="316"/>
      <c r="T385" s="316"/>
      <c r="U385" s="316"/>
      <c r="V385" s="316"/>
      <c r="W385" s="316"/>
      <c r="X385" s="316"/>
      <c r="Y385" s="316"/>
      <c r="Z385" s="316"/>
      <c r="AA385" s="316"/>
      <c r="AB385" s="316"/>
      <c r="AC385" s="316"/>
      <c r="AD385" s="97"/>
    </row>
    <row r="386" spans="1:30" ht="18" customHeight="1">
      <c r="A386" s="118">
        <v>20</v>
      </c>
      <c r="B386" s="74" t="s">
        <v>117</v>
      </c>
      <c r="C386" s="75" t="s">
        <v>118</v>
      </c>
      <c r="D386" s="54">
        <v>21100010701</v>
      </c>
      <c r="E386" s="55" t="s">
        <v>262</v>
      </c>
      <c r="F386" s="56" t="s">
        <v>219</v>
      </c>
      <c r="G386" s="173">
        <v>1</v>
      </c>
      <c r="H386" s="158">
        <v>30</v>
      </c>
      <c r="I386" s="171">
        <v>30</v>
      </c>
      <c r="J386" s="120">
        <v>22</v>
      </c>
      <c r="K386" s="101">
        <f t="shared" si="17"/>
        <v>1</v>
      </c>
      <c r="L386" s="101">
        <f t="shared" si="18"/>
        <v>1</v>
      </c>
      <c r="M386" s="58">
        <f t="shared" si="19"/>
        <v>52.5</v>
      </c>
      <c r="N386" s="324">
        <v>67.5</v>
      </c>
      <c r="O386" s="317">
        <v>0</v>
      </c>
      <c r="P386" s="320">
        <f>SUM(M386:M407)+N386+O386</f>
        <v>1110.1999999999998</v>
      </c>
      <c r="Q386" s="317">
        <v>0</v>
      </c>
      <c r="R386" s="320">
        <v>45</v>
      </c>
      <c r="S386" s="315">
        <v>450</v>
      </c>
      <c r="T386" s="317">
        <f>450</f>
        <v>450</v>
      </c>
      <c r="U386" s="315">
        <v>112</v>
      </c>
      <c r="V386" s="347">
        <f>112</f>
        <v>112</v>
      </c>
      <c r="W386" s="315">
        <v>56</v>
      </c>
      <c r="X386" s="317">
        <f>56</f>
        <v>56</v>
      </c>
      <c r="Y386" s="320">
        <f>ROUND((P386-T386),1)</f>
        <v>660.2</v>
      </c>
      <c r="Z386" s="359">
        <f>IF(OR(SUM(V386:V407)="",SUM(Q386:Q407)=""),0,IF(OR(SUM(U386:U407)=320,SUM(V386:V407)&gt;0),ROUND((SUM(Q386:Q407)-SUM(V386:V407)),1),0))</f>
        <v>-112</v>
      </c>
      <c r="AA386" s="359">
        <f>IF(OR(SUM(X386:X407)="",SUM(R386:R407)=""),0,IF(OR(SUM(W386:W407)=160,SUM(X386:X407)&gt;0),ROUND((SUM(R386:R407)-SUM(X386:X407)),1),0))</f>
        <v>-11</v>
      </c>
      <c r="AB386" s="311"/>
      <c r="AC386" s="363">
        <f>SUM(Y386:AA407)</f>
        <v>537.20000000000005</v>
      </c>
      <c r="AD386" s="97"/>
    </row>
    <row r="387" spans="1:30" ht="18" customHeight="1">
      <c r="A387" s="104"/>
      <c r="B387" s="121"/>
      <c r="C387" s="122"/>
      <c r="D387" s="54">
        <v>20200010702</v>
      </c>
      <c r="E387" s="55" t="s">
        <v>262</v>
      </c>
      <c r="F387" s="56" t="s">
        <v>240</v>
      </c>
      <c r="G387" s="173">
        <v>1</v>
      </c>
      <c r="H387" s="158">
        <v>30</v>
      </c>
      <c r="I387" s="171">
        <v>30</v>
      </c>
      <c r="J387" s="120">
        <v>38</v>
      </c>
      <c r="K387" s="101">
        <f t="shared" si="17"/>
        <v>1.2</v>
      </c>
      <c r="L387" s="101">
        <f t="shared" si="18"/>
        <v>1.2</v>
      </c>
      <c r="M387" s="58">
        <f t="shared" si="19"/>
        <v>63</v>
      </c>
      <c r="N387" s="288"/>
      <c r="O387" s="288"/>
      <c r="P387" s="288"/>
      <c r="Q387" s="288"/>
      <c r="R387" s="288"/>
      <c r="S387" s="288"/>
      <c r="T387" s="288"/>
      <c r="U387" s="288"/>
      <c r="V387" s="288"/>
      <c r="W387" s="288"/>
      <c r="X387" s="288"/>
      <c r="Y387" s="288"/>
      <c r="Z387" s="288"/>
      <c r="AA387" s="288"/>
      <c r="AB387" s="288"/>
      <c r="AC387" s="288"/>
      <c r="AD387" s="97"/>
    </row>
    <row r="388" spans="1:30" ht="18" customHeight="1">
      <c r="A388" s="104"/>
      <c r="B388" s="121"/>
      <c r="C388" s="122"/>
      <c r="D388" s="54">
        <v>21100010702</v>
      </c>
      <c r="E388" s="55" t="s">
        <v>262</v>
      </c>
      <c r="F388" s="56" t="s">
        <v>263</v>
      </c>
      <c r="G388" s="173">
        <v>1</v>
      </c>
      <c r="H388" s="158">
        <v>30</v>
      </c>
      <c r="I388" s="171">
        <v>30</v>
      </c>
      <c r="J388" s="120">
        <v>53</v>
      </c>
      <c r="K388" s="101">
        <f t="shared" si="17"/>
        <v>1.2</v>
      </c>
      <c r="L388" s="101">
        <f t="shared" si="18"/>
        <v>1.2</v>
      </c>
      <c r="M388" s="58">
        <f t="shared" si="19"/>
        <v>63</v>
      </c>
      <c r="N388" s="288"/>
      <c r="O388" s="288"/>
      <c r="P388" s="288"/>
      <c r="Q388" s="288"/>
      <c r="R388" s="288"/>
      <c r="S388" s="288"/>
      <c r="T388" s="288"/>
      <c r="U388" s="288"/>
      <c r="V388" s="288"/>
      <c r="W388" s="288"/>
      <c r="X388" s="288"/>
      <c r="Y388" s="288"/>
      <c r="Z388" s="288"/>
      <c r="AA388" s="288"/>
      <c r="AB388" s="288"/>
      <c r="AC388" s="288"/>
      <c r="AD388" s="97"/>
    </row>
    <row r="389" spans="1:30" ht="18" customHeight="1">
      <c r="A389" s="104"/>
      <c r="B389" s="121"/>
      <c r="C389" s="122"/>
      <c r="D389" s="54">
        <v>50600115601</v>
      </c>
      <c r="E389" s="55" t="s">
        <v>264</v>
      </c>
      <c r="F389" s="56" t="s">
        <v>265</v>
      </c>
      <c r="G389" s="173">
        <v>1</v>
      </c>
      <c r="H389" s="158">
        <v>18</v>
      </c>
      <c r="I389" s="171"/>
      <c r="J389" s="120">
        <v>63</v>
      </c>
      <c r="K389" s="101">
        <f t="shared" si="17"/>
        <v>1.3</v>
      </c>
      <c r="L389" s="101">
        <f t="shared" si="18"/>
        <v>0</v>
      </c>
      <c r="M389" s="58">
        <f t="shared" si="19"/>
        <v>23.4</v>
      </c>
      <c r="N389" s="288"/>
      <c r="O389" s="288"/>
      <c r="P389" s="288"/>
      <c r="Q389" s="288"/>
      <c r="R389" s="288"/>
      <c r="S389" s="288"/>
      <c r="T389" s="288"/>
      <c r="U389" s="288"/>
      <c r="V389" s="288"/>
      <c r="W389" s="288"/>
      <c r="X389" s="288"/>
      <c r="Y389" s="288"/>
      <c r="Z389" s="288"/>
      <c r="AA389" s="288"/>
      <c r="AB389" s="288"/>
      <c r="AC389" s="288"/>
      <c r="AD389" s="97"/>
    </row>
    <row r="390" spans="1:30" ht="18" customHeight="1">
      <c r="A390" s="104"/>
      <c r="B390" s="121"/>
      <c r="C390" s="122"/>
      <c r="D390" s="54">
        <v>50600115601</v>
      </c>
      <c r="E390" s="55" t="s">
        <v>266</v>
      </c>
      <c r="F390" s="56" t="s">
        <v>267</v>
      </c>
      <c r="G390" s="173">
        <v>1</v>
      </c>
      <c r="H390" s="158"/>
      <c r="I390" s="171">
        <v>57</v>
      </c>
      <c r="J390" s="120">
        <v>27</v>
      </c>
      <c r="K390" s="101">
        <f t="shared" si="17"/>
        <v>0</v>
      </c>
      <c r="L390" s="101">
        <f t="shared" si="18"/>
        <v>1</v>
      </c>
      <c r="M390" s="58">
        <f t="shared" si="19"/>
        <v>42.8</v>
      </c>
      <c r="N390" s="288"/>
      <c r="O390" s="288"/>
      <c r="P390" s="288"/>
      <c r="Q390" s="288"/>
      <c r="R390" s="288"/>
      <c r="S390" s="288"/>
      <c r="T390" s="288"/>
      <c r="U390" s="288"/>
      <c r="V390" s="288"/>
      <c r="W390" s="288"/>
      <c r="X390" s="288"/>
      <c r="Y390" s="288"/>
      <c r="Z390" s="288"/>
      <c r="AA390" s="288"/>
      <c r="AB390" s="288"/>
      <c r="AC390" s="288"/>
      <c r="AD390" s="97"/>
    </row>
    <row r="391" spans="1:30" ht="18" customHeight="1">
      <c r="A391" s="104"/>
      <c r="B391" s="123"/>
      <c r="C391" s="122"/>
      <c r="D391" s="54">
        <v>50600115601</v>
      </c>
      <c r="E391" s="55" t="s">
        <v>266</v>
      </c>
      <c r="F391" s="56" t="s">
        <v>268</v>
      </c>
      <c r="G391" s="173">
        <v>1</v>
      </c>
      <c r="H391" s="158"/>
      <c r="I391" s="171">
        <v>57</v>
      </c>
      <c r="J391" s="120">
        <v>36</v>
      </c>
      <c r="K391" s="101">
        <f t="shared" si="17"/>
        <v>0</v>
      </c>
      <c r="L391" s="101">
        <f t="shared" si="18"/>
        <v>1.2</v>
      </c>
      <c r="M391" s="58">
        <f t="shared" si="19"/>
        <v>51.3</v>
      </c>
      <c r="N391" s="288"/>
      <c r="O391" s="288"/>
      <c r="P391" s="288"/>
      <c r="Q391" s="288"/>
      <c r="R391" s="288"/>
      <c r="S391" s="288"/>
      <c r="T391" s="288"/>
      <c r="U391" s="288"/>
      <c r="V391" s="288"/>
      <c r="W391" s="288"/>
      <c r="X391" s="288"/>
      <c r="Y391" s="288"/>
      <c r="Z391" s="288"/>
      <c r="AA391" s="288"/>
      <c r="AB391" s="288"/>
      <c r="AC391" s="288"/>
      <c r="AD391" s="97"/>
    </row>
    <row r="392" spans="1:30" ht="18" customHeight="1">
      <c r="A392" s="104"/>
      <c r="B392" s="121"/>
      <c r="C392" s="122"/>
      <c r="D392" s="54">
        <v>71400119917</v>
      </c>
      <c r="E392" s="55" t="s">
        <v>164</v>
      </c>
      <c r="F392" s="56" t="s">
        <v>269</v>
      </c>
      <c r="G392" s="173">
        <v>1</v>
      </c>
      <c r="H392" s="158">
        <v>30</v>
      </c>
      <c r="I392" s="171">
        <v>60</v>
      </c>
      <c r="J392" s="120">
        <v>47</v>
      </c>
      <c r="K392" s="101">
        <f t="shared" si="17"/>
        <v>1.2</v>
      </c>
      <c r="L392" s="101">
        <f t="shared" si="18"/>
        <v>1.2</v>
      </c>
      <c r="M392" s="58">
        <f t="shared" si="19"/>
        <v>90</v>
      </c>
      <c r="N392" s="288"/>
      <c r="O392" s="288"/>
      <c r="P392" s="288"/>
      <c r="Q392" s="288"/>
      <c r="R392" s="288"/>
      <c r="S392" s="288"/>
      <c r="T392" s="288"/>
      <c r="U392" s="288"/>
      <c r="V392" s="288"/>
      <c r="W392" s="288"/>
      <c r="X392" s="288"/>
      <c r="Y392" s="288"/>
      <c r="Z392" s="288"/>
      <c r="AA392" s="288"/>
      <c r="AB392" s="288"/>
      <c r="AC392" s="288"/>
      <c r="AD392" s="97"/>
    </row>
    <row r="393" spans="1:30" ht="18" customHeight="1">
      <c r="A393" s="135"/>
      <c r="B393" s="121"/>
      <c r="C393" s="122"/>
      <c r="D393" s="54">
        <v>20400156801</v>
      </c>
      <c r="E393" s="55" t="s">
        <v>270</v>
      </c>
      <c r="F393" s="56" t="s">
        <v>251</v>
      </c>
      <c r="G393" s="173">
        <v>1</v>
      </c>
      <c r="H393" s="158">
        <v>15</v>
      </c>
      <c r="I393" s="171">
        <v>60</v>
      </c>
      <c r="J393" s="120">
        <v>13</v>
      </c>
      <c r="K393" s="101">
        <f t="shared" si="17"/>
        <v>1</v>
      </c>
      <c r="L393" s="101">
        <f t="shared" si="18"/>
        <v>1</v>
      </c>
      <c r="M393" s="58">
        <f t="shared" si="19"/>
        <v>60</v>
      </c>
      <c r="N393" s="316"/>
      <c r="O393" s="316"/>
      <c r="P393" s="316"/>
      <c r="Q393" s="316"/>
      <c r="R393" s="316"/>
      <c r="S393" s="316"/>
      <c r="T393" s="316"/>
      <c r="U393" s="316"/>
      <c r="V393" s="316"/>
      <c r="W393" s="316"/>
      <c r="X393" s="316"/>
      <c r="Y393" s="316"/>
      <c r="Z393" s="316"/>
      <c r="AA393" s="316"/>
      <c r="AB393" s="316"/>
      <c r="AC393" s="316"/>
      <c r="AD393" s="97"/>
    </row>
    <row r="394" spans="1:30" ht="18" customHeight="1">
      <c r="A394" s="135"/>
      <c r="B394" s="121"/>
      <c r="C394" s="122"/>
      <c r="D394" s="54">
        <v>21100150901</v>
      </c>
      <c r="E394" s="221" t="s">
        <v>193</v>
      </c>
      <c r="F394" s="222" t="s">
        <v>219</v>
      </c>
      <c r="G394" s="232">
        <v>1</v>
      </c>
      <c r="H394" s="230"/>
      <c r="I394" s="231">
        <v>45</v>
      </c>
      <c r="J394" s="226">
        <v>22</v>
      </c>
      <c r="K394" s="101">
        <f t="shared" ref="K394:K457" si="20">IF(OR(LEFT(E394,2)="ĐA",LEFT(E394,2)="DA",LEFT(E394,5)="Đồ án",LEFT(E394,5)="Đồán ",LEFT(E394,9)="Sinh hoạt",LEFT(E394,9)="sinh hoạt",LEFT(E394,6)="Cố vấn",LEFT(E394,6)="cố vấn",LEFT(E394,4)="cvht",LEFT(E394,4)="CVHT",LEFT(E394,4)="shcn",LEFT(E394,4)="SHCN"),0,(IF(AND(H394&gt;0,J394&gt;0),IF(J394&gt;60,1.3,IF(J394&gt;35,1.2,1)),0)))</f>
        <v>0</v>
      </c>
      <c r="L394" s="101">
        <f t="shared" ref="L394:L457" si="21">IF(OR(LEFT(E394,2)="ĐA",LEFT(E394,2)="DA",LEFT(E394,5)="Đồ án",LEFT(E394,5)="Đồán "),0,IF(AND(J394&gt;0,I394&gt;0),IF(AND(OR(LEFT(E394,4)="GDQP",LEFT(E394,4)="gdqp",LEFT(E394,19)="Giáo dục quốc phòng"),J394&gt;50),1.3,IF(J394&gt;35,1.2,IF(J394&gt;29,1.1,1))),0))</f>
        <v>0</v>
      </c>
      <c r="M394" s="58">
        <f t="shared" ref="M394:M457" si="22">ROUND(IF(OR(LEFT(E394,2)="ĐA",LEFT(E394,2)="DA",LEFT(E394,5)="Đồ án",LEFT(E394,5)="Đồán "),J394*0.5,(IF(H394&gt;0,H394*K394,"0")+IF(I394&gt;0,(I394*0.75)*L394,"0"))),1)</f>
        <v>11</v>
      </c>
      <c r="N394" s="316"/>
      <c r="O394" s="316"/>
      <c r="P394" s="316"/>
      <c r="Q394" s="316"/>
      <c r="R394" s="316"/>
      <c r="S394" s="316"/>
      <c r="T394" s="316"/>
      <c r="U394" s="316"/>
      <c r="V394" s="316"/>
      <c r="W394" s="316"/>
      <c r="X394" s="316"/>
      <c r="Y394" s="316"/>
      <c r="Z394" s="316"/>
      <c r="AA394" s="316"/>
      <c r="AB394" s="316"/>
      <c r="AC394" s="316"/>
      <c r="AD394" s="97"/>
    </row>
    <row r="395" spans="1:30" ht="18" customHeight="1">
      <c r="A395" s="135"/>
      <c r="B395" s="121"/>
      <c r="C395" s="122"/>
      <c r="D395" s="54"/>
      <c r="E395" s="55" t="s">
        <v>221</v>
      </c>
      <c r="F395" s="198" t="s">
        <v>303</v>
      </c>
      <c r="G395" s="173"/>
      <c r="H395" s="158"/>
      <c r="I395" s="171"/>
      <c r="J395" s="120"/>
      <c r="K395" s="101">
        <f t="shared" si="20"/>
        <v>0</v>
      </c>
      <c r="L395" s="101">
        <f t="shared" si="21"/>
        <v>0</v>
      </c>
      <c r="M395" s="58">
        <f t="shared" si="22"/>
        <v>0</v>
      </c>
      <c r="N395" s="316"/>
      <c r="O395" s="316"/>
      <c r="P395" s="316"/>
      <c r="Q395" s="316"/>
      <c r="R395" s="316"/>
      <c r="S395" s="316"/>
      <c r="T395" s="316"/>
      <c r="U395" s="316"/>
      <c r="V395" s="316"/>
      <c r="W395" s="316"/>
      <c r="X395" s="316"/>
      <c r="Y395" s="316"/>
      <c r="Z395" s="316"/>
      <c r="AA395" s="316"/>
      <c r="AB395" s="316"/>
      <c r="AC395" s="316"/>
      <c r="AD395" s="97"/>
    </row>
    <row r="396" spans="1:30" ht="18" customHeight="1">
      <c r="A396" s="135"/>
      <c r="B396" s="121"/>
      <c r="C396" s="122"/>
      <c r="D396" s="54"/>
      <c r="E396" s="55" t="s">
        <v>424</v>
      </c>
      <c r="F396" s="56" t="s">
        <v>425</v>
      </c>
      <c r="G396" s="173">
        <v>2</v>
      </c>
      <c r="H396" s="158">
        <v>30</v>
      </c>
      <c r="I396" s="171">
        <v>30</v>
      </c>
      <c r="J396" s="120">
        <v>40</v>
      </c>
      <c r="K396" s="101">
        <f t="shared" si="20"/>
        <v>1.2</v>
      </c>
      <c r="L396" s="101">
        <f t="shared" si="21"/>
        <v>1.2</v>
      </c>
      <c r="M396" s="58">
        <f t="shared" si="22"/>
        <v>63</v>
      </c>
      <c r="N396" s="316"/>
      <c r="O396" s="316"/>
      <c r="P396" s="316"/>
      <c r="Q396" s="316"/>
      <c r="R396" s="316"/>
      <c r="S396" s="316"/>
      <c r="T396" s="316"/>
      <c r="U396" s="316"/>
      <c r="V396" s="316"/>
      <c r="W396" s="316"/>
      <c r="X396" s="316"/>
      <c r="Y396" s="316"/>
      <c r="Z396" s="316"/>
      <c r="AA396" s="316"/>
      <c r="AB396" s="316"/>
      <c r="AC396" s="316"/>
      <c r="AD396" s="97"/>
    </row>
    <row r="397" spans="1:30" ht="18" customHeight="1">
      <c r="A397" s="104"/>
      <c r="B397" s="121"/>
      <c r="C397" s="122"/>
      <c r="D397" s="54"/>
      <c r="E397" s="55" t="s">
        <v>424</v>
      </c>
      <c r="F397" s="56" t="s">
        <v>303</v>
      </c>
      <c r="G397" s="173">
        <v>2</v>
      </c>
      <c r="H397" s="158">
        <v>30</v>
      </c>
      <c r="I397" s="171">
        <v>30</v>
      </c>
      <c r="J397" s="120">
        <v>40</v>
      </c>
      <c r="K397" s="101">
        <f t="shared" si="20"/>
        <v>1.2</v>
      </c>
      <c r="L397" s="101">
        <f t="shared" si="21"/>
        <v>1.2</v>
      </c>
      <c r="M397" s="58">
        <f t="shared" si="22"/>
        <v>63</v>
      </c>
      <c r="N397" s="288"/>
      <c r="O397" s="288"/>
      <c r="P397" s="288"/>
      <c r="Q397" s="288"/>
      <c r="R397" s="288"/>
      <c r="S397" s="288"/>
      <c r="T397" s="288"/>
      <c r="U397" s="288"/>
      <c r="V397" s="288"/>
      <c r="W397" s="288"/>
      <c r="X397" s="288"/>
      <c r="Y397" s="288"/>
      <c r="Z397" s="288"/>
      <c r="AA397" s="288"/>
      <c r="AB397" s="288"/>
      <c r="AC397" s="288"/>
      <c r="AD397" s="97"/>
    </row>
    <row r="398" spans="1:30" ht="18" customHeight="1">
      <c r="A398" s="104"/>
      <c r="B398" s="121"/>
      <c r="C398" s="122"/>
      <c r="D398" s="54"/>
      <c r="E398" s="55" t="s">
        <v>426</v>
      </c>
      <c r="F398" s="56" t="s">
        <v>425</v>
      </c>
      <c r="G398" s="173">
        <v>2</v>
      </c>
      <c r="H398" s="158">
        <v>30</v>
      </c>
      <c r="I398" s="171">
        <v>30</v>
      </c>
      <c r="J398" s="120">
        <v>40</v>
      </c>
      <c r="K398" s="101">
        <f t="shared" si="20"/>
        <v>1.2</v>
      </c>
      <c r="L398" s="101">
        <f t="shared" si="21"/>
        <v>1.2</v>
      </c>
      <c r="M398" s="58">
        <f t="shared" si="22"/>
        <v>63</v>
      </c>
      <c r="N398" s="288"/>
      <c r="O398" s="288"/>
      <c r="P398" s="288"/>
      <c r="Q398" s="288"/>
      <c r="R398" s="288"/>
      <c r="S398" s="288"/>
      <c r="T398" s="288"/>
      <c r="U398" s="288"/>
      <c r="V398" s="288"/>
      <c r="W398" s="288"/>
      <c r="X398" s="288"/>
      <c r="Y398" s="288"/>
      <c r="Z398" s="288"/>
      <c r="AA398" s="288"/>
      <c r="AB398" s="288"/>
      <c r="AC398" s="288"/>
      <c r="AD398" s="97"/>
    </row>
    <row r="399" spans="1:30" ht="18" customHeight="1">
      <c r="A399" s="104"/>
      <c r="B399" s="121"/>
      <c r="C399" s="122"/>
      <c r="D399" s="54"/>
      <c r="E399" s="55" t="s">
        <v>426</v>
      </c>
      <c r="F399" s="56" t="s">
        <v>303</v>
      </c>
      <c r="G399" s="173">
        <v>2</v>
      </c>
      <c r="H399" s="158">
        <v>30</v>
      </c>
      <c r="I399" s="171">
        <v>30</v>
      </c>
      <c r="J399" s="120">
        <v>40</v>
      </c>
      <c r="K399" s="101">
        <f t="shared" si="20"/>
        <v>1.2</v>
      </c>
      <c r="L399" s="101">
        <f t="shared" si="21"/>
        <v>1.2</v>
      </c>
      <c r="M399" s="58">
        <f t="shared" si="22"/>
        <v>63</v>
      </c>
      <c r="N399" s="288"/>
      <c r="O399" s="288"/>
      <c r="P399" s="288"/>
      <c r="Q399" s="288"/>
      <c r="R399" s="288"/>
      <c r="S399" s="288"/>
      <c r="T399" s="288"/>
      <c r="U399" s="288"/>
      <c r="V399" s="288"/>
      <c r="W399" s="288"/>
      <c r="X399" s="288"/>
      <c r="Y399" s="288"/>
      <c r="Z399" s="288"/>
      <c r="AA399" s="288"/>
      <c r="AB399" s="288"/>
      <c r="AC399" s="288"/>
      <c r="AD399" s="97"/>
    </row>
    <row r="400" spans="1:30" ht="18" customHeight="1">
      <c r="A400" s="104"/>
      <c r="B400" s="77"/>
      <c r="C400" s="122"/>
      <c r="D400" s="54"/>
      <c r="E400" s="55" t="s">
        <v>427</v>
      </c>
      <c r="F400" s="56" t="s">
        <v>162</v>
      </c>
      <c r="G400" s="173">
        <v>2</v>
      </c>
      <c r="H400" s="158">
        <v>15</v>
      </c>
      <c r="I400" s="171">
        <v>30</v>
      </c>
      <c r="J400" s="120">
        <v>40</v>
      </c>
      <c r="K400" s="101">
        <f t="shared" si="20"/>
        <v>1.2</v>
      </c>
      <c r="L400" s="101">
        <f t="shared" si="21"/>
        <v>1.2</v>
      </c>
      <c r="M400" s="58">
        <f t="shared" si="22"/>
        <v>45</v>
      </c>
      <c r="N400" s="288"/>
      <c r="O400" s="288"/>
      <c r="P400" s="288"/>
      <c r="Q400" s="288"/>
      <c r="R400" s="288"/>
      <c r="S400" s="288"/>
      <c r="T400" s="288"/>
      <c r="U400" s="288"/>
      <c r="V400" s="288"/>
      <c r="W400" s="288"/>
      <c r="X400" s="288"/>
      <c r="Y400" s="288"/>
      <c r="Z400" s="288"/>
      <c r="AA400" s="288"/>
      <c r="AB400" s="288"/>
      <c r="AC400" s="288"/>
      <c r="AD400" s="97"/>
    </row>
    <row r="401" spans="1:30" ht="18" customHeight="1">
      <c r="A401" s="104"/>
      <c r="B401" s="77"/>
      <c r="C401" s="122"/>
      <c r="D401" s="54"/>
      <c r="E401" s="55" t="s">
        <v>429</v>
      </c>
      <c r="F401" s="56" t="s">
        <v>162</v>
      </c>
      <c r="G401" s="173">
        <v>2</v>
      </c>
      <c r="H401" s="158"/>
      <c r="I401" s="171">
        <v>15</v>
      </c>
      <c r="J401" s="120">
        <v>40</v>
      </c>
      <c r="K401" s="101">
        <f t="shared" si="20"/>
        <v>0</v>
      </c>
      <c r="L401" s="101">
        <f t="shared" si="21"/>
        <v>1.2</v>
      </c>
      <c r="M401" s="58">
        <f t="shared" si="22"/>
        <v>13.5</v>
      </c>
      <c r="N401" s="288"/>
      <c r="O401" s="288"/>
      <c r="P401" s="288"/>
      <c r="Q401" s="288"/>
      <c r="R401" s="288"/>
      <c r="S401" s="288"/>
      <c r="T401" s="288"/>
      <c r="U401" s="288"/>
      <c r="V401" s="288"/>
      <c r="W401" s="288"/>
      <c r="X401" s="288"/>
      <c r="Y401" s="288"/>
      <c r="Z401" s="288"/>
      <c r="AA401" s="288"/>
      <c r="AB401" s="288"/>
      <c r="AC401" s="288"/>
      <c r="AD401" s="97"/>
    </row>
    <row r="402" spans="1:30" ht="18" customHeight="1">
      <c r="A402" s="104"/>
      <c r="B402" s="77"/>
      <c r="C402" s="122"/>
      <c r="D402" s="54"/>
      <c r="E402" s="55" t="s">
        <v>430</v>
      </c>
      <c r="F402" s="56" t="s">
        <v>265</v>
      </c>
      <c r="G402" s="173">
        <v>2</v>
      </c>
      <c r="H402" s="158">
        <v>33</v>
      </c>
      <c r="I402" s="171"/>
      <c r="J402" s="120">
        <v>60</v>
      </c>
      <c r="K402" s="101">
        <f t="shared" si="20"/>
        <v>1.2</v>
      </c>
      <c r="L402" s="101">
        <f t="shared" si="21"/>
        <v>0</v>
      </c>
      <c r="M402" s="58">
        <f t="shared" si="22"/>
        <v>39.6</v>
      </c>
      <c r="N402" s="288"/>
      <c r="O402" s="288"/>
      <c r="P402" s="288"/>
      <c r="Q402" s="288"/>
      <c r="R402" s="288"/>
      <c r="S402" s="288"/>
      <c r="T402" s="288"/>
      <c r="U402" s="288"/>
      <c r="V402" s="288"/>
      <c r="W402" s="288"/>
      <c r="X402" s="288"/>
      <c r="Y402" s="288"/>
      <c r="Z402" s="288"/>
      <c r="AA402" s="288"/>
      <c r="AB402" s="288"/>
      <c r="AC402" s="288"/>
      <c r="AD402" s="97"/>
    </row>
    <row r="403" spans="1:30" s="239" customFormat="1" ht="18" customHeight="1">
      <c r="A403" s="135"/>
      <c r="B403" s="77"/>
      <c r="C403" s="122"/>
      <c r="D403" s="54"/>
      <c r="E403" s="55" t="s">
        <v>515</v>
      </c>
      <c r="F403" s="56" t="s">
        <v>421</v>
      </c>
      <c r="G403" s="173">
        <v>2</v>
      </c>
      <c r="H403" s="158"/>
      <c r="I403" s="171">
        <v>27</v>
      </c>
      <c r="J403" s="120">
        <v>30</v>
      </c>
      <c r="K403" s="101">
        <f t="shared" si="20"/>
        <v>0</v>
      </c>
      <c r="L403" s="101">
        <f t="shared" si="21"/>
        <v>1.1000000000000001</v>
      </c>
      <c r="M403" s="58">
        <f t="shared" si="22"/>
        <v>22.3</v>
      </c>
      <c r="N403" s="316"/>
      <c r="O403" s="316"/>
      <c r="P403" s="316"/>
      <c r="Q403" s="316"/>
      <c r="R403" s="316"/>
      <c r="S403" s="316"/>
      <c r="T403" s="316"/>
      <c r="U403" s="316"/>
      <c r="V403" s="316"/>
      <c r="W403" s="316"/>
      <c r="X403" s="316"/>
      <c r="Y403" s="316"/>
      <c r="Z403" s="316"/>
      <c r="AA403" s="316"/>
      <c r="AB403" s="316"/>
      <c r="AC403" s="316"/>
      <c r="AD403" s="97"/>
    </row>
    <row r="404" spans="1:30" ht="18" customHeight="1">
      <c r="A404" s="104"/>
      <c r="B404" s="77"/>
      <c r="C404" s="122"/>
      <c r="D404" s="54"/>
      <c r="E404" s="55" t="s">
        <v>516</v>
      </c>
      <c r="F404" s="56" t="s">
        <v>421</v>
      </c>
      <c r="G404" s="173">
        <v>2</v>
      </c>
      <c r="H404" s="158"/>
      <c r="I404" s="171">
        <v>27</v>
      </c>
      <c r="J404" s="120">
        <v>30</v>
      </c>
      <c r="K404" s="101">
        <f t="shared" si="20"/>
        <v>0</v>
      </c>
      <c r="L404" s="101">
        <f t="shared" si="21"/>
        <v>1.1000000000000001</v>
      </c>
      <c r="M404" s="58">
        <f t="shared" si="22"/>
        <v>22.3</v>
      </c>
      <c r="N404" s="288"/>
      <c r="O404" s="288"/>
      <c r="P404" s="288"/>
      <c r="Q404" s="288"/>
      <c r="R404" s="288"/>
      <c r="S404" s="288"/>
      <c r="T404" s="288"/>
      <c r="U404" s="288"/>
      <c r="V404" s="288"/>
      <c r="W404" s="288"/>
      <c r="X404" s="288"/>
      <c r="Y404" s="288"/>
      <c r="Z404" s="288"/>
      <c r="AA404" s="288"/>
      <c r="AB404" s="288"/>
      <c r="AC404" s="288"/>
      <c r="AD404" s="97"/>
    </row>
    <row r="405" spans="1:30" s="220" customFormat="1" ht="18" customHeight="1">
      <c r="A405" s="135"/>
      <c r="B405" s="77"/>
      <c r="C405" s="122"/>
      <c r="D405" s="54"/>
      <c r="E405" s="55" t="s">
        <v>164</v>
      </c>
      <c r="F405" s="56" t="s">
        <v>535</v>
      </c>
      <c r="G405" s="173">
        <v>2</v>
      </c>
      <c r="H405" s="158">
        <v>30</v>
      </c>
      <c r="I405" s="171">
        <v>60</v>
      </c>
      <c r="J405" s="120">
        <v>40</v>
      </c>
      <c r="K405" s="101">
        <f t="shared" si="20"/>
        <v>1.2</v>
      </c>
      <c r="L405" s="101">
        <f t="shared" si="21"/>
        <v>1.2</v>
      </c>
      <c r="M405" s="58">
        <f t="shared" si="22"/>
        <v>90</v>
      </c>
      <c r="N405" s="316"/>
      <c r="O405" s="316"/>
      <c r="P405" s="316"/>
      <c r="Q405" s="316"/>
      <c r="R405" s="316"/>
      <c r="S405" s="316"/>
      <c r="T405" s="316"/>
      <c r="U405" s="316"/>
      <c r="V405" s="316"/>
      <c r="W405" s="316"/>
      <c r="X405" s="316"/>
      <c r="Y405" s="316"/>
      <c r="Z405" s="316"/>
      <c r="AA405" s="316"/>
      <c r="AB405" s="316"/>
      <c r="AC405" s="316"/>
      <c r="AD405" s="97"/>
    </row>
    <row r="406" spans="1:30" s="239" customFormat="1" ht="18" customHeight="1">
      <c r="A406" s="135"/>
      <c r="B406" s="77"/>
      <c r="C406" s="122"/>
      <c r="D406" s="54"/>
      <c r="E406" s="55" t="s">
        <v>164</v>
      </c>
      <c r="F406" s="56" t="s">
        <v>465</v>
      </c>
      <c r="G406" s="173">
        <v>2</v>
      </c>
      <c r="H406" s="158">
        <v>30</v>
      </c>
      <c r="I406" s="171">
        <v>60</v>
      </c>
      <c r="J406" s="120">
        <v>40</v>
      </c>
      <c r="K406" s="101">
        <f t="shared" si="20"/>
        <v>1.2</v>
      </c>
      <c r="L406" s="101">
        <f t="shared" si="21"/>
        <v>1.2</v>
      </c>
      <c r="M406" s="58">
        <f t="shared" si="22"/>
        <v>90</v>
      </c>
      <c r="N406" s="316"/>
      <c r="O406" s="316"/>
      <c r="P406" s="316"/>
      <c r="Q406" s="316"/>
      <c r="R406" s="316"/>
      <c r="S406" s="316"/>
      <c r="T406" s="316"/>
      <c r="U406" s="316"/>
      <c r="V406" s="316"/>
      <c r="W406" s="316"/>
      <c r="X406" s="316"/>
      <c r="Y406" s="316"/>
      <c r="Z406" s="316"/>
      <c r="AA406" s="316"/>
      <c r="AB406" s="316"/>
      <c r="AC406" s="316"/>
      <c r="AD406" s="97"/>
    </row>
    <row r="407" spans="1:30" ht="18" customHeight="1">
      <c r="A407" s="104"/>
      <c r="B407" s="121"/>
      <c r="C407" s="122"/>
      <c r="D407" s="54"/>
      <c r="E407" s="254" t="s">
        <v>401</v>
      </c>
      <c r="F407" s="255" t="s">
        <v>219</v>
      </c>
      <c r="G407" s="265">
        <v>1</v>
      </c>
      <c r="H407" s="257"/>
      <c r="I407" s="258"/>
      <c r="J407" s="259">
        <v>22</v>
      </c>
      <c r="K407" s="101">
        <f t="shared" si="20"/>
        <v>0</v>
      </c>
      <c r="L407" s="101">
        <f t="shared" si="21"/>
        <v>0</v>
      </c>
      <c r="M407" s="58">
        <f t="shared" si="22"/>
        <v>11</v>
      </c>
      <c r="N407" s="288"/>
      <c r="O407" s="288"/>
      <c r="P407" s="288"/>
      <c r="Q407" s="288"/>
      <c r="R407" s="288"/>
      <c r="S407" s="288"/>
      <c r="T407" s="288"/>
      <c r="U407" s="288"/>
      <c r="V407" s="288"/>
      <c r="W407" s="288"/>
      <c r="X407" s="288"/>
      <c r="Y407" s="288"/>
      <c r="Z407" s="288"/>
      <c r="AA407" s="288"/>
      <c r="AB407" s="288"/>
      <c r="AC407" s="288"/>
      <c r="AD407" s="97"/>
    </row>
    <row r="408" spans="1:30" ht="18" customHeight="1">
      <c r="A408" s="118">
        <v>21</v>
      </c>
      <c r="B408" s="74" t="s">
        <v>85</v>
      </c>
      <c r="C408" s="75" t="s">
        <v>119</v>
      </c>
      <c r="D408" s="54">
        <v>20200010701</v>
      </c>
      <c r="E408" s="55" t="s">
        <v>262</v>
      </c>
      <c r="F408" s="56" t="s">
        <v>205</v>
      </c>
      <c r="G408" s="184">
        <v>1</v>
      </c>
      <c r="H408" s="158">
        <v>30</v>
      </c>
      <c r="I408" s="171">
        <v>30</v>
      </c>
      <c r="J408" s="120">
        <v>37</v>
      </c>
      <c r="K408" s="101">
        <f t="shared" si="20"/>
        <v>1.2</v>
      </c>
      <c r="L408" s="101">
        <f t="shared" si="21"/>
        <v>1.2</v>
      </c>
      <c r="M408" s="58">
        <f t="shared" si="22"/>
        <v>63</v>
      </c>
      <c r="N408" s="324">
        <f>112.5+67.5-4.5</f>
        <v>175.5</v>
      </c>
      <c r="O408" s="317">
        <v>0</v>
      </c>
      <c r="P408" s="320">
        <f>SUM(M408:M432)+N408+O408</f>
        <v>1117.4000000000001</v>
      </c>
      <c r="Q408" s="317">
        <v>42.9</v>
      </c>
      <c r="R408" s="320">
        <v>56</v>
      </c>
      <c r="S408" s="315">
        <v>450</v>
      </c>
      <c r="T408" s="317">
        <v>450</v>
      </c>
      <c r="U408" s="315">
        <v>112</v>
      </c>
      <c r="V408" s="347">
        <v>112</v>
      </c>
      <c r="W408" s="315">
        <v>56</v>
      </c>
      <c r="X408" s="317">
        <v>56</v>
      </c>
      <c r="Y408" s="320">
        <f>ROUND((P408-T408),1)</f>
        <v>667.4</v>
      </c>
      <c r="Z408" s="359">
        <f>IF(OR(SUM(V408:V432)="",SUM(Q408:Q432)=""),0,IF(OR(SUM(U408:U432)=320,SUM(V408:V432)&gt;0),ROUND((SUM(Q408:Q432)-SUM(V408:V432)),1),0))</f>
        <v>-69.099999999999994</v>
      </c>
      <c r="AA408" s="359">
        <f>IF(OR(SUM(X408:X432)="",SUM(R408:R432)=""),0,IF(OR(SUM(W408:W432)=160,SUM(X408:X432)&gt;0),ROUND((SUM(R408:R432)-SUM(X408:X432)),1),0))</f>
        <v>0</v>
      </c>
      <c r="AB408" s="311"/>
      <c r="AC408" s="363">
        <f>SUM(Y408:AA432)</f>
        <v>598.29999999999995</v>
      </c>
      <c r="AD408" s="97"/>
    </row>
    <row r="409" spans="1:30" ht="18" customHeight="1">
      <c r="A409" s="104"/>
      <c r="B409" s="121"/>
      <c r="C409" s="122"/>
      <c r="D409" s="54">
        <v>20400156701</v>
      </c>
      <c r="E409" s="55" t="s">
        <v>310</v>
      </c>
      <c r="F409" s="56" t="s">
        <v>251</v>
      </c>
      <c r="G409" s="184">
        <v>1</v>
      </c>
      <c r="H409" s="158">
        <v>15</v>
      </c>
      <c r="I409" s="171">
        <v>60</v>
      </c>
      <c r="J409" s="120">
        <v>13</v>
      </c>
      <c r="K409" s="101">
        <f t="shared" si="20"/>
        <v>1</v>
      </c>
      <c r="L409" s="101">
        <f t="shared" si="21"/>
        <v>1</v>
      </c>
      <c r="M409" s="58">
        <f t="shared" si="22"/>
        <v>60</v>
      </c>
      <c r="N409" s="288"/>
      <c r="O409" s="288"/>
      <c r="P409" s="288"/>
      <c r="Q409" s="288"/>
      <c r="R409" s="288"/>
      <c r="S409" s="288"/>
      <c r="T409" s="288"/>
      <c r="U409" s="288"/>
      <c r="V409" s="288"/>
      <c r="W409" s="288"/>
      <c r="X409" s="288"/>
      <c r="Y409" s="288"/>
      <c r="Z409" s="288"/>
      <c r="AA409" s="288"/>
      <c r="AB409" s="288"/>
      <c r="AC409" s="288"/>
      <c r="AD409" s="97"/>
    </row>
    <row r="410" spans="1:30" ht="18" customHeight="1">
      <c r="A410" s="104"/>
      <c r="B410" s="121"/>
      <c r="C410" s="122"/>
      <c r="D410" s="54">
        <v>21100110901</v>
      </c>
      <c r="E410" s="55" t="s">
        <v>311</v>
      </c>
      <c r="F410" s="56" t="s">
        <v>263</v>
      </c>
      <c r="G410" s="184">
        <v>1</v>
      </c>
      <c r="H410" s="158">
        <v>30</v>
      </c>
      <c r="I410" s="171">
        <v>30</v>
      </c>
      <c r="J410" s="120">
        <v>53</v>
      </c>
      <c r="K410" s="101">
        <f t="shared" si="20"/>
        <v>1.2</v>
      </c>
      <c r="L410" s="101">
        <f t="shared" si="21"/>
        <v>1.2</v>
      </c>
      <c r="M410" s="58">
        <f t="shared" si="22"/>
        <v>63</v>
      </c>
      <c r="N410" s="288"/>
      <c r="O410" s="288"/>
      <c r="P410" s="288"/>
      <c r="Q410" s="288"/>
      <c r="R410" s="288"/>
      <c r="S410" s="288"/>
      <c r="T410" s="288"/>
      <c r="U410" s="288"/>
      <c r="V410" s="288"/>
      <c r="W410" s="288"/>
      <c r="X410" s="288"/>
      <c r="Y410" s="288"/>
      <c r="Z410" s="288"/>
      <c r="AA410" s="288"/>
      <c r="AB410" s="288"/>
      <c r="AC410" s="288"/>
      <c r="AD410" s="97"/>
    </row>
    <row r="411" spans="1:30" ht="18" customHeight="1">
      <c r="A411" s="104"/>
      <c r="B411" s="121"/>
      <c r="C411" s="122"/>
      <c r="D411" s="54">
        <v>21100148301</v>
      </c>
      <c r="E411" s="233" t="s">
        <v>193</v>
      </c>
      <c r="F411" s="233" t="s">
        <v>263</v>
      </c>
      <c r="G411" s="234">
        <v>1</v>
      </c>
      <c r="H411" s="230"/>
      <c r="I411" s="231"/>
      <c r="J411" s="226">
        <v>53</v>
      </c>
      <c r="K411" s="101">
        <f t="shared" si="20"/>
        <v>0</v>
      </c>
      <c r="L411" s="101">
        <f t="shared" si="21"/>
        <v>0</v>
      </c>
      <c r="M411" s="58">
        <f t="shared" si="22"/>
        <v>26.5</v>
      </c>
      <c r="N411" s="288"/>
      <c r="O411" s="288"/>
      <c r="P411" s="288"/>
      <c r="Q411" s="288"/>
      <c r="R411" s="288"/>
      <c r="S411" s="288"/>
      <c r="T411" s="288"/>
      <c r="U411" s="288"/>
      <c r="V411" s="288"/>
      <c r="W411" s="288"/>
      <c r="X411" s="288"/>
      <c r="Y411" s="288"/>
      <c r="Z411" s="288"/>
      <c r="AA411" s="288"/>
      <c r="AB411" s="288"/>
      <c r="AC411" s="288"/>
      <c r="AD411" s="97"/>
    </row>
    <row r="412" spans="1:30" ht="18" customHeight="1">
      <c r="A412" s="104"/>
      <c r="B412" s="121"/>
      <c r="C412" s="122"/>
      <c r="D412" s="54">
        <v>21100148401</v>
      </c>
      <c r="E412" s="54" t="s">
        <v>312</v>
      </c>
      <c r="F412" s="54" t="s">
        <v>263</v>
      </c>
      <c r="G412" s="184">
        <v>1</v>
      </c>
      <c r="H412" s="158">
        <v>15</v>
      </c>
      <c r="I412" s="171">
        <v>30</v>
      </c>
      <c r="J412" s="120">
        <v>53</v>
      </c>
      <c r="K412" s="101">
        <f t="shared" si="20"/>
        <v>1.2</v>
      </c>
      <c r="L412" s="101">
        <f t="shared" si="21"/>
        <v>1.2</v>
      </c>
      <c r="M412" s="58">
        <f t="shared" si="22"/>
        <v>45</v>
      </c>
      <c r="N412" s="288"/>
      <c r="O412" s="288"/>
      <c r="P412" s="288"/>
      <c r="Q412" s="288"/>
      <c r="R412" s="288"/>
      <c r="S412" s="288"/>
      <c r="T412" s="288"/>
      <c r="U412" s="288"/>
      <c r="V412" s="288"/>
      <c r="W412" s="288"/>
      <c r="X412" s="288"/>
      <c r="Y412" s="288"/>
      <c r="Z412" s="288"/>
      <c r="AA412" s="288"/>
      <c r="AB412" s="288"/>
      <c r="AC412" s="288"/>
      <c r="AD412" s="97"/>
    </row>
    <row r="413" spans="1:30" ht="18" customHeight="1">
      <c r="A413" s="104"/>
      <c r="B413" s="121"/>
      <c r="C413" s="122"/>
      <c r="D413" s="54">
        <v>21100149801</v>
      </c>
      <c r="E413" s="54" t="s">
        <v>313</v>
      </c>
      <c r="F413" s="54" t="s">
        <v>172</v>
      </c>
      <c r="G413" s="184">
        <v>1</v>
      </c>
      <c r="H413" s="216">
        <v>26</v>
      </c>
      <c r="I413" s="217">
        <v>26</v>
      </c>
      <c r="J413" s="120">
        <v>37</v>
      </c>
      <c r="K413" s="101">
        <f t="shared" si="20"/>
        <v>1.2</v>
      </c>
      <c r="L413" s="101">
        <f t="shared" si="21"/>
        <v>1.2</v>
      </c>
      <c r="M413" s="58">
        <f t="shared" si="22"/>
        <v>54.6</v>
      </c>
      <c r="N413" s="288"/>
      <c r="O413" s="288"/>
      <c r="P413" s="288"/>
      <c r="Q413" s="288"/>
      <c r="R413" s="288"/>
      <c r="S413" s="288"/>
      <c r="T413" s="288"/>
      <c r="U413" s="288"/>
      <c r="V413" s="288"/>
      <c r="W413" s="288"/>
      <c r="X413" s="288"/>
      <c r="Y413" s="288"/>
      <c r="Z413" s="288"/>
      <c r="AA413" s="288"/>
      <c r="AB413" s="288"/>
      <c r="AC413" s="288"/>
      <c r="AD413" s="97"/>
    </row>
    <row r="414" spans="1:30" ht="18" customHeight="1">
      <c r="A414" s="104"/>
      <c r="B414" s="121"/>
      <c r="C414" s="122"/>
      <c r="D414" s="54">
        <v>21100149802</v>
      </c>
      <c r="E414" s="54" t="s">
        <v>313</v>
      </c>
      <c r="F414" s="54" t="s">
        <v>173</v>
      </c>
      <c r="G414" s="184">
        <v>1</v>
      </c>
      <c r="H414" s="216">
        <v>26</v>
      </c>
      <c r="I414" s="217">
        <v>26</v>
      </c>
      <c r="J414" s="120">
        <v>33</v>
      </c>
      <c r="K414" s="101">
        <f t="shared" si="20"/>
        <v>1</v>
      </c>
      <c r="L414" s="101">
        <f t="shared" si="21"/>
        <v>1.1000000000000001</v>
      </c>
      <c r="M414" s="58">
        <f t="shared" si="22"/>
        <v>47.5</v>
      </c>
      <c r="N414" s="288"/>
      <c r="O414" s="288"/>
      <c r="P414" s="288"/>
      <c r="Q414" s="288"/>
      <c r="R414" s="288"/>
      <c r="S414" s="288"/>
      <c r="T414" s="288"/>
      <c r="U414" s="288"/>
      <c r="V414" s="288"/>
      <c r="W414" s="288"/>
      <c r="X414" s="288"/>
      <c r="Y414" s="288"/>
      <c r="Z414" s="288"/>
      <c r="AA414" s="288"/>
      <c r="AB414" s="288"/>
      <c r="AC414" s="288"/>
      <c r="AD414" s="97"/>
    </row>
    <row r="415" spans="1:30" ht="18" customHeight="1">
      <c r="A415" s="104"/>
      <c r="B415" s="121"/>
      <c r="C415" s="122"/>
      <c r="D415" s="54">
        <v>21100150601</v>
      </c>
      <c r="E415" s="54" t="s">
        <v>312</v>
      </c>
      <c r="F415" s="54" t="s">
        <v>219</v>
      </c>
      <c r="G415" s="184">
        <v>1</v>
      </c>
      <c r="H415" s="158">
        <v>30</v>
      </c>
      <c r="I415" s="171">
        <v>30</v>
      </c>
      <c r="J415" s="120">
        <v>22</v>
      </c>
      <c r="K415" s="101">
        <f t="shared" si="20"/>
        <v>1</v>
      </c>
      <c r="L415" s="101">
        <f t="shared" si="21"/>
        <v>1</v>
      </c>
      <c r="M415" s="58">
        <f t="shared" si="22"/>
        <v>52.5</v>
      </c>
      <c r="N415" s="288"/>
      <c r="O415" s="288"/>
      <c r="P415" s="288"/>
      <c r="Q415" s="288"/>
      <c r="R415" s="288"/>
      <c r="S415" s="288"/>
      <c r="T415" s="288"/>
      <c r="U415" s="288"/>
      <c r="V415" s="288"/>
      <c r="W415" s="288"/>
      <c r="X415" s="288"/>
      <c r="Y415" s="288"/>
      <c r="Z415" s="288"/>
      <c r="AA415" s="288"/>
      <c r="AB415" s="288"/>
      <c r="AC415" s="288"/>
      <c r="AD415" s="97"/>
    </row>
    <row r="416" spans="1:30" ht="18" customHeight="1">
      <c r="A416" s="104"/>
      <c r="B416" s="121"/>
      <c r="C416" s="122"/>
      <c r="D416" s="54">
        <v>41000092801</v>
      </c>
      <c r="E416" s="54" t="s">
        <v>262</v>
      </c>
      <c r="F416" s="54" t="s">
        <v>162</v>
      </c>
      <c r="G416" s="184">
        <v>1</v>
      </c>
      <c r="H416" s="158">
        <v>15</v>
      </c>
      <c r="I416" s="171">
        <v>30</v>
      </c>
      <c r="J416" s="120">
        <v>30</v>
      </c>
      <c r="K416" s="101">
        <f t="shared" si="20"/>
        <v>1</v>
      </c>
      <c r="L416" s="101">
        <f t="shared" si="21"/>
        <v>1.1000000000000001</v>
      </c>
      <c r="M416" s="58">
        <f t="shared" si="22"/>
        <v>39.799999999999997</v>
      </c>
      <c r="N416" s="288"/>
      <c r="O416" s="288"/>
      <c r="P416" s="288"/>
      <c r="Q416" s="288"/>
      <c r="R416" s="288"/>
      <c r="S416" s="288"/>
      <c r="T416" s="288"/>
      <c r="U416" s="288"/>
      <c r="V416" s="288"/>
      <c r="W416" s="288"/>
      <c r="X416" s="288"/>
      <c r="Y416" s="288"/>
      <c r="Z416" s="288"/>
      <c r="AA416" s="288"/>
      <c r="AB416" s="288"/>
      <c r="AC416" s="288"/>
      <c r="AD416" s="97"/>
    </row>
    <row r="417" spans="1:30" ht="18" customHeight="1">
      <c r="A417" s="104"/>
      <c r="B417" s="121"/>
      <c r="C417" s="122"/>
      <c r="D417" s="54" t="s">
        <v>314</v>
      </c>
      <c r="E417" s="54" t="s">
        <v>315</v>
      </c>
      <c r="F417" s="54" t="s">
        <v>219</v>
      </c>
      <c r="G417" s="184">
        <v>1</v>
      </c>
      <c r="H417" s="216">
        <v>13</v>
      </c>
      <c r="I417" s="171"/>
      <c r="J417" s="120">
        <v>22</v>
      </c>
      <c r="K417" s="101">
        <f t="shared" si="20"/>
        <v>0</v>
      </c>
      <c r="L417" s="101">
        <f t="shared" si="21"/>
        <v>0</v>
      </c>
      <c r="M417" s="58">
        <f t="shared" si="22"/>
        <v>0</v>
      </c>
      <c r="N417" s="288"/>
      <c r="O417" s="288"/>
      <c r="P417" s="288"/>
      <c r="Q417" s="288"/>
      <c r="R417" s="288"/>
      <c r="S417" s="288"/>
      <c r="T417" s="288"/>
      <c r="U417" s="288"/>
      <c r="V417" s="288"/>
      <c r="W417" s="288"/>
      <c r="X417" s="288"/>
      <c r="Y417" s="288"/>
      <c r="Z417" s="288"/>
      <c r="AA417" s="288"/>
      <c r="AB417" s="288"/>
      <c r="AC417" s="288"/>
      <c r="AD417" s="97"/>
    </row>
    <row r="418" spans="1:30" ht="18" customHeight="1">
      <c r="A418" s="135"/>
      <c r="B418" s="121"/>
      <c r="C418" s="122"/>
      <c r="D418" s="54"/>
      <c r="E418" s="233" t="s">
        <v>193</v>
      </c>
      <c r="F418" s="233" t="s">
        <v>251</v>
      </c>
      <c r="G418" s="234">
        <v>1</v>
      </c>
      <c r="H418" s="230"/>
      <c r="I418" s="231"/>
      <c r="J418" s="226">
        <v>13</v>
      </c>
      <c r="K418" s="101">
        <f t="shared" si="20"/>
        <v>0</v>
      </c>
      <c r="L418" s="101">
        <f t="shared" si="21"/>
        <v>0</v>
      </c>
      <c r="M418" s="58">
        <f t="shared" si="22"/>
        <v>6.5</v>
      </c>
      <c r="N418" s="316"/>
      <c r="O418" s="316"/>
      <c r="P418" s="316"/>
      <c r="Q418" s="316"/>
      <c r="R418" s="316"/>
      <c r="S418" s="316"/>
      <c r="T418" s="316"/>
      <c r="U418" s="316"/>
      <c r="V418" s="316"/>
      <c r="W418" s="316"/>
      <c r="X418" s="316"/>
      <c r="Y418" s="316"/>
      <c r="Z418" s="316"/>
      <c r="AA418" s="316"/>
      <c r="AB418" s="316"/>
      <c r="AC418" s="316"/>
      <c r="AD418" s="97"/>
    </row>
    <row r="419" spans="1:30" ht="18" customHeight="1">
      <c r="A419" s="135"/>
      <c r="B419" s="121"/>
      <c r="C419" s="122"/>
      <c r="D419" s="54"/>
      <c r="E419" s="54" t="s">
        <v>316</v>
      </c>
      <c r="F419" s="54" t="s">
        <v>166</v>
      </c>
      <c r="G419" s="184">
        <v>1</v>
      </c>
      <c r="H419" s="158">
        <v>30</v>
      </c>
      <c r="I419" s="171">
        <v>30</v>
      </c>
      <c r="J419" s="120">
        <v>10</v>
      </c>
      <c r="K419" s="101">
        <f t="shared" si="20"/>
        <v>1</v>
      </c>
      <c r="L419" s="101">
        <f t="shared" si="21"/>
        <v>1</v>
      </c>
      <c r="M419" s="58">
        <f t="shared" si="22"/>
        <v>52.5</v>
      </c>
      <c r="N419" s="316"/>
      <c r="O419" s="316"/>
      <c r="P419" s="316"/>
      <c r="Q419" s="316"/>
      <c r="R419" s="316"/>
      <c r="S419" s="316"/>
      <c r="T419" s="316"/>
      <c r="U419" s="316"/>
      <c r="V419" s="316"/>
      <c r="W419" s="316"/>
      <c r="X419" s="316"/>
      <c r="Y419" s="316"/>
      <c r="Z419" s="316"/>
      <c r="AA419" s="316"/>
      <c r="AB419" s="316"/>
      <c r="AC419" s="316"/>
      <c r="AD419" s="97"/>
    </row>
    <row r="420" spans="1:30" ht="18" customHeight="1">
      <c r="A420" s="135"/>
      <c r="B420" s="121"/>
      <c r="C420" s="122"/>
      <c r="D420" s="54"/>
      <c r="E420" s="54" t="s">
        <v>310</v>
      </c>
      <c r="F420" s="54" t="s">
        <v>219</v>
      </c>
      <c r="G420" s="184">
        <v>2</v>
      </c>
      <c r="H420" s="158">
        <v>15</v>
      </c>
      <c r="I420" s="171">
        <v>30</v>
      </c>
      <c r="J420" s="120">
        <v>40</v>
      </c>
      <c r="K420" s="101">
        <f t="shared" si="20"/>
        <v>1.2</v>
      </c>
      <c r="L420" s="101">
        <f t="shared" si="21"/>
        <v>1.2</v>
      </c>
      <c r="M420" s="58">
        <f t="shared" si="22"/>
        <v>45</v>
      </c>
      <c r="N420" s="316"/>
      <c r="O420" s="316"/>
      <c r="P420" s="316"/>
      <c r="Q420" s="316"/>
      <c r="R420" s="316"/>
      <c r="S420" s="316"/>
      <c r="T420" s="316"/>
      <c r="U420" s="316"/>
      <c r="V420" s="316"/>
      <c r="W420" s="316"/>
      <c r="X420" s="316"/>
      <c r="Y420" s="316"/>
      <c r="Z420" s="316"/>
      <c r="AA420" s="316"/>
      <c r="AB420" s="316"/>
      <c r="AC420" s="316"/>
      <c r="AD420" s="97"/>
    </row>
    <row r="421" spans="1:30" s="220" customFormat="1" ht="18" customHeight="1">
      <c r="A421" s="135"/>
      <c r="B421" s="121"/>
      <c r="C421" s="122"/>
      <c r="D421" s="54"/>
      <c r="E421" s="54" t="s">
        <v>432</v>
      </c>
      <c r="F421" s="54" t="s">
        <v>219</v>
      </c>
      <c r="G421" s="184">
        <v>2</v>
      </c>
      <c r="H421" s="158">
        <v>15</v>
      </c>
      <c r="I421" s="171">
        <v>30</v>
      </c>
      <c r="J421" s="120">
        <v>40</v>
      </c>
      <c r="K421" s="101">
        <f t="shared" si="20"/>
        <v>1.2</v>
      </c>
      <c r="L421" s="101">
        <f t="shared" si="21"/>
        <v>1.2</v>
      </c>
      <c r="M421" s="58">
        <f t="shared" si="22"/>
        <v>45</v>
      </c>
      <c r="N421" s="316"/>
      <c r="O421" s="316"/>
      <c r="P421" s="316"/>
      <c r="Q421" s="316"/>
      <c r="R421" s="316"/>
      <c r="S421" s="316"/>
      <c r="T421" s="316"/>
      <c r="U421" s="316"/>
      <c r="V421" s="316"/>
      <c r="W421" s="316"/>
      <c r="X421" s="316"/>
      <c r="Y421" s="316"/>
      <c r="Z421" s="316"/>
      <c r="AA421" s="316"/>
      <c r="AB421" s="316"/>
      <c r="AC421" s="316"/>
      <c r="AD421" s="97"/>
    </row>
    <row r="422" spans="1:30" s="220" customFormat="1" ht="18" customHeight="1">
      <c r="A422" s="135"/>
      <c r="B422" s="121"/>
      <c r="C422" s="122"/>
      <c r="D422" s="54"/>
      <c r="E422" s="54" t="s">
        <v>312</v>
      </c>
      <c r="F422" s="54" t="s">
        <v>172</v>
      </c>
      <c r="G422" s="184">
        <v>2</v>
      </c>
      <c r="H422" s="158">
        <v>15</v>
      </c>
      <c r="I422" s="171">
        <v>30</v>
      </c>
      <c r="J422" s="120">
        <v>40</v>
      </c>
      <c r="K422" s="101">
        <f t="shared" si="20"/>
        <v>1.2</v>
      </c>
      <c r="L422" s="101">
        <f t="shared" si="21"/>
        <v>1.2</v>
      </c>
      <c r="M422" s="58">
        <f t="shared" si="22"/>
        <v>45</v>
      </c>
      <c r="N422" s="316"/>
      <c r="O422" s="316"/>
      <c r="P422" s="316"/>
      <c r="Q422" s="316"/>
      <c r="R422" s="316"/>
      <c r="S422" s="316"/>
      <c r="T422" s="316"/>
      <c r="U422" s="316"/>
      <c r="V422" s="316"/>
      <c r="W422" s="316"/>
      <c r="X422" s="316"/>
      <c r="Y422" s="316"/>
      <c r="Z422" s="316"/>
      <c r="AA422" s="316"/>
      <c r="AB422" s="316"/>
      <c r="AC422" s="316"/>
      <c r="AD422" s="97"/>
    </row>
    <row r="423" spans="1:30" s="220" customFormat="1" ht="18" customHeight="1">
      <c r="A423" s="135"/>
      <c r="B423" s="121"/>
      <c r="C423" s="122"/>
      <c r="D423" s="54"/>
      <c r="E423" s="54" t="s">
        <v>312</v>
      </c>
      <c r="F423" s="54" t="s">
        <v>173</v>
      </c>
      <c r="G423" s="184">
        <v>2</v>
      </c>
      <c r="H423" s="158">
        <v>15</v>
      </c>
      <c r="I423" s="171">
        <v>30</v>
      </c>
      <c r="J423" s="120">
        <v>40</v>
      </c>
      <c r="K423" s="101">
        <f t="shared" si="20"/>
        <v>1.2</v>
      </c>
      <c r="L423" s="101">
        <f t="shared" si="21"/>
        <v>1.2</v>
      </c>
      <c r="M423" s="58">
        <f t="shared" si="22"/>
        <v>45</v>
      </c>
      <c r="N423" s="316"/>
      <c r="O423" s="316"/>
      <c r="P423" s="316"/>
      <c r="Q423" s="316"/>
      <c r="R423" s="316"/>
      <c r="S423" s="316"/>
      <c r="T423" s="316"/>
      <c r="U423" s="316"/>
      <c r="V423" s="316"/>
      <c r="W423" s="316"/>
      <c r="X423" s="316"/>
      <c r="Y423" s="316"/>
      <c r="Z423" s="316"/>
      <c r="AA423" s="316"/>
      <c r="AB423" s="316"/>
      <c r="AC423" s="316"/>
      <c r="AD423" s="97"/>
    </row>
    <row r="424" spans="1:30" s="220" customFormat="1" ht="18" customHeight="1">
      <c r="A424" s="135"/>
      <c r="B424" s="121"/>
      <c r="C424" s="122"/>
      <c r="D424" s="54"/>
      <c r="E424" s="264" t="s">
        <v>401</v>
      </c>
      <c r="F424" s="264" t="s">
        <v>172</v>
      </c>
      <c r="G424" s="256">
        <v>2</v>
      </c>
      <c r="H424" s="257"/>
      <c r="I424" s="258"/>
      <c r="J424" s="259">
        <v>40</v>
      </c>
      <c r="K424" s="101">
        <f t="shared" si="20"/>
        <v>0</v>
      </c>
      <c r="L424" s="101">
        <f t="shared" si="21"/>
        <v>0</v>
      </c>
      <c r="M424" s="58">
        <f t="shared" si="22"/>
        <v>20</v>
      </c>
      <c r="N424" s="316"/>
      <c r="O424" s="316"/>
      <c r="P424" s="316"/>
      <c r="Q424" s="316"/>
      <c r="R424" s="316"/>
      <c r="S424" s="316"/>
      <c r="T424" s="316"/>
      <c r="U424" s="316"/>
      <c r="V424" s="316"/>
      <c r="W424" s="316"/>
      <c r="X424" s="316"/>
      <c r="Y424" s="316"/>
      <c r="Z424" s="316"/>
      <c r="AA424" s="316"/>
      <c r="AB424" s="316"/>
      <c r="AC424" s="316"/>
      <c r="AD424" s="97"/>
    </row>
    <row r="425" spans="1:30" ht="18" customHeight="1">
      <c r="A425" s="135"/>
      <c r="B425" s="121"/>
      <c r="C425" s="122"/>
      <c r="D425" s="54"/>
      <c r="E425" s="54" t="s">
        <v>312</v>
      </c>
      <c r="F425" s="54" t="s">
        <v>245</v>
      </c>
      <c r="G425" s="184">
        <v>2</v>
      </c>
      <c r="H425" s="158">
        <v>15</v>
      </c>
      <c r="I425" s="171">
        <v>30</v>
      </c>
      <c r="J425" s="120">
        <v>40</v>
      </c>
      <c r="K425" s="101">
        <f t="shared" si="20"/>
        <v>1.2</v>
      </c>
      <c r="L425" s="101">
        <f t="shared" si="21"/>
        <v>1.2</v>
      </c>
      <c r="M425" s="58">
        <f t="shared" si="22"/>
        <v>45</v>
      </c>
      <c r="N425" s="316"/>
      <c r="O425" s="316"/>
      <c r="P425" s="316"/>
      <c r="Q425" s="316"/>
      <c r="R425" s="316"/>
      <c r="S425" s="316"/>
      <c r="T425" s="316"/>
      <c r="U425" s="316"/>
      <c r="V425" s="316"/>
      <c r="W425" s="316"/>
      <c r="X425" s="316"/>
      <c r="Y425" s="316"/>
      <c r="Z425" s="316"/>
      <c r="AA425" s="316"/>
      <c r="AB425" s="316"/>
      <c r="AC425" s="316"/>
      <c r="AD425" s="97"/>
    </row>
    <row r="426" spans="1:30" ht="18" customHeight="1">
      <c r="A426" s="135"/>
      <c r="B426" s="121"/>
      <c r="C426" s="122"/>
      <c r="D426" s="54"/>
      <c r="E426" s="54" t="s">
        <v>312</v>
      </c>
      <c r="F426" s="54" t="s">
        <v>433</v>
      </c>
      <c r="G426" s="184">
        <v>2</v>
      </c>
      <c r="H426" s="158">
        <v>15</v>
      </c>
      <c r="I426" s="171">
        <v>30</v>
      </c>
      <c r="J426" s="120">
        <v>40</v>
      </c>
      <c r="K426" s="101">
        <f t="shared" si="20"/>
        <v>1.2</v>
      </c>
      <c r="L426" s="101">
        <f t="shared" si="21"/>
        <v>1.2</v>
      </c>
      <c r="M426" s="58">
        <f t="shared" si="22"/>
        <v>45</v>
      </c>
      <c r="N426" s="316"/>
      <c r="O426" s="316"/>
      <c r="P426" s="316"/>
      <c r="Q426" s="316"/>
      <c r="R426" s="316"/>
      <c r="S426" s="316"/>
      <c r="T426" s="316"/>
      <c r="U426" s="316"/>
      <c r="V426" s="316"/>
      <c r="W426" s="316"/>
      <c r="X426" s="316"/>
      <c r="Y426" s="316"/>
      <c r="Z426" s="316"/>
      <c r="AA426" s="316"/>
      <c r="AB426" s="316"/>
      <c r="AC426" s="316"/>
      <c r="AD426" s="97"/>
    </row>
    <row r="427" spans="1:30" s="277" customFormat="1" ht="18" customHeight="1">
      <c r="A427" s="135"/>
      <c r="B427" s="121"/>
      <c r="C427" s="122"/>
      <c r="D427" s="54"/>
      <c r="E427" s="54" t="s">
        <v>423</v>
      </c>
      <c r="F427" s="54" t="s">
        <v>162</v>
      </c>
      <c r="G427" s="184">
        <v>2</v>
      </c>
      <c r="H427" s="158">
        <v>10</v>
      </c>
      <c r="I427" s="171"/>
      <c r="J427" s="120">
        <v>40</v>
      </c>
      <c r="K427" s="101">
        <f t="shared" si="20"/>
        <v>1.2</v>
      </c>
      <c r="L427" s="101">
        <f t="shared" si="21"/>
        <v>0</v>
      </c>
      <c r="M427" s="58">
        <f t="shared" si="22"/>
        <v>12</v>
      </c>
      <c r="N427" s="316"/>
      <c r="O427" s="316"/>
      <c r="P427" s="316"/>
      <c r="Q427" s="316"/>
      <c r="R427" s="316"/>
      <c r="S427" s="316"/>
      <c r="T427" s="316"/>
      <c r="U427" s="316"/>
      <c r="V427" s="316"/>
      <c r="W427" s="316"/>
      <c r="X427" s="316"/>
      <c r="Y427" s="316"/>
      <c r="Z427" s="316"/>
      <c r="AA427" s="316"/>
      <c r="AB427" s="316"/>
      <c r="AC427" s="316"/>
      <c r="AD427" s="97"/>
    </row>
    <row r="428" spans="1:30" ht="18" customHeight="1">
      <c r="A428" s="104"/>
      <c r="B428" s="121"/>
      <c r="C428" s="122"/>
      <c r="D428" s="54"/>
      <c r="E428" s="54" t="s">
        <v>428</v>
      </c>
      <c r="F428" s="54" t="s">
        <v>159</v>
      </c>
      <c r="G428" s="184">
        <v>2</v>
      </c>
      <c r="H428" s="158">
        <v>10</v>
      </c>
      <c r="I428" s="171"/>
      <c r="J428" s="120">
        <v>40</v>
      </c>
      <c r="K428" s="101">
        <f t="shared" si="20"/>
        <v>1.2</v>
      </c>
      <c r="L428" s="101">
        <f t="shared" si="21"/>
        <v>0</v>
      </c>
      <c r="M428" s="58">
        <f t="shared" si="22"/>
        <v>12</v>
      </c>
      <c r="N428" s="288"/>
      <c r="O428" s="288"/>
      <c r="P428" s="288"/>
      <c r="Q428" s="288"/>
      <c r="R428" s="288"/>
      <c r="S428" s="288"/>
      <c r="T428" s="288"/>
      <c r="U428" s="288"/>
      <c r="V428" s="288"/>
      <c r="W428" s="288"/>
      <c r="X428" s="288"/>
      <c r="Y428" s="288"/>
      <c r="Z428" s="288"/>
      <c r="AA428" s="288"/>
      <c r="AB428" s="288"/>
      <c r="AC428" s="288"/>
      <c r="AD428" s="97"/>
    </row>
    <row r="429" spans="1:30" ht="18" customHeight="1">
      <c r="A429" s="104"/>
      <c r="B429" s="121"/>
      <c r="C429" s="122"/>
      <c r="D429" s="54"/>
      <c r="E429" s="54" t="s">
        <v>517</v>
      </c>
      <c r="F429" s="54" t="s">
        <v>159</v>
      </c>
      <c r="G429" s="184">
        <v>2</v>
      </c>
      <c r="H429" s="158"/>
      <c r="I429" s="171">
        <v>15</v>
      </c>
      <c r="J429" s="120">
        <v>40</v>
      </c>
      <c r="K429" s="101">
        <f t="shared" si="20"/>
        <v>0</v>
      </c>
      <c r="L429" s="101">
        <f t="shared" si="21"/>
        <v>1.2</v>
      </c>
      <c r="M429" s="58">
        <f t="shared" si="22"/>
        <v>13.5</v>
      </c>
      <c r="N429" s="288"/>
      <c r="O429" s="288"/>
      <c r="P429" s="288"/>
      <c r="Q429" s="288"/>
      <c r="R429" s="288"/>
      <c r="S429" s="288"/>
      <c r="T429" s="288"/>
      <c r="U429" s="288"/>
      <c r="V429" s="288"/>
      <c r="W429" s="288"/>
      <c r="X429" s="288"/>
      <c r="Y429" s="288"/>
      <c r="Z429" s="288"/>
      <c r="AA429" s="288"/>
      <c r="AB429" s="288"/>
      <c r="AC429" s="288"/>
      <c r="AD429" s="97"/>
    </row>
    <row r="430" spans="1:30" ht="18" customHeight="1">
      <c r="A430" s="104"/>
      <c r="B430" s="77"/>
      <c r="C430" s="122"/>
      <c r="D430" s="54"/>
      <c r="E430" s="55" t="s">
        <v>518</v>
      </c>
      <c r="F430" s="54" t="s">
        <v>159</v>
      </c>
      <c r="G430" s="184">
        <v>2</v>
      </c>
      <c r="H430" s="158"/>
      <c r="I430" s="171">
        <v>15</v>
      </c>
      <c r="J430" s="120">
        <v>40</v>
      </c>
      <c r="K430" s="101">
        <f t="shared" si="20"/>
        <v>0</v>
      </c>
      <c r="L430" s="101">
        <f t="shared" si="21"/>
        <v>1.2</v>
      </c>
      <c r="M430" s="58">
        <f t="shared" si="22"/>
        <v>13.5</v>
      </c>
      <c r="N430" s="288"/>
      <c r="O430" s="288"/>
      <c r="P430" s="288"/>
      <c r="Q430" s="288"/>
      <c r="R430" s="288"/>
      <c r="S430" s="288"/>
      <c r="T430" s="288"/>
      <c r="U430" s="288"/>
      <c r="V430" s="288"/>
      <c r="W430" s="288"/>
      <c r="X430" s="288"/>
      <c r="Y430" s="288"/>
      <c r="Z430" s="288"/>
      <c r="AA430" s="288"/>
      <c r="AB430" s="288"/>
      <c r="AC430" s="288"/>
      <c r="AD430" s="97"/>
    </row>
    <row r="431" spans="1:30" s="239" customFormat="1" ht="18" customHeight="1">
      <c r="A431" s="135"/>
      <c r="B431" s="77"/>
      <c r="C431" s="122"/>
      <c r="D431" s="54"/>
      <c r="E431" s="55" t="s">
        <v>457</v>
      </c>
      <c r="F431" s="56" t="s">
        <v>456</v>
      </c>
      <c r="G431" s="184">
        <v>2</v>
      </c>
      <c r="H431" s="158">
        <v>15</v>
      </c>
      <c r="I431" s="171">
        <v>60</v>
      </c>
      <c r="J431" s="120"/>
      <c r="K431" s="101">
        <f t="shared" si="20"/>
        <v>0</v>
      </c>
      <c r="L431" s="101">
        <f t="shared" si="21"/>
        <v>0</v>
      </c>
      <c r="M431" s="58">
        <f t="shared" si="22"/>
        <v>0</v>
      </c>
      <c r="N431" s="316"/>
      <c r="O431" s="316"/>
      <c r="P431" s="316"/>
      <c r="Q431" s="316"/>
      <c r="R431" s="316"/>
      <c r="S431" s="316"/>
      <c r="T431" s="316"/>
      <c r="U431" s="316"/>
      <c r="V431" s="316"/>
      <c r="W431" s="316"/>
      <c r="X431" s="316"/>
      <c r="Y431" s="316"/>
      <c r="Z431" s="316"/>
      <c r="AA431" s="316"/>
      <c r="AB431" s="316"/>
      <c r="AC431" s="316"/>
      <c r="AD431" s="97"/>
    </row>
    <row r="432" spans="1:30" s="239" customFormat="1" ht="18" customHeight="1">
      <c r="A432" s="135"/>
      <c r="B432" s="77"/>
      <c r="C432" s="122"/>
      <c r="D432" s="54"/>
      <c r="E432" s="55" t="s">
        <v>164</v>
      </c>
      <c r="F432" s="56" t="s">
        <v>466</v>
      </c>
      <c r="G432" s="184">
        <v>2</v>
      </c>
      <c r="H432" s="158">
        <v>30</v>
      </c>
      <c r="I432" s="171">
        <v>60</v>
      </c>
      <c r="J432" s="120">
        <v>40</v>
      </c>
      <c r="K432" s="101">
        <f t="shared" si="20"/>
        <v>1.2</v>
      </c>
      <c r="L432" s="101">
        <f t="shared" si="21"/>
        <v>1.2</v>
      </c>
      <c r="M432" s="58">
        <f t="shared" si="22"/>
        <v>90</v>
      </c>
      <c r="N432" s="316"/>
      <c r="O432" s="316"/>
      <c r="P432" s="316"/>
      <c r="Q432" s="316"/>
      <c r="R432" s="316"/>
      <c r="S432" s="316"/>
      <c r="T432" s="316"/>
      <c r="U432" s="316"/>
      <c r="V432" s="316"/>
      <c r="W432" s="316"/>
      <c r="X432" s="316"/>
      <c r="Y432" s="316"/>
      <c r="Z432" s="316"/>
      <c r="AA432" s="316"/>
      <c r="AB432" s="316"/>
      <c r="AC432" s="316"/>
      <c r="AD432" s="97"/>
    </row>
    <row r="433" spans="1:30" ht="18" customHeight="1">
      <c r="A433" s="118">
        <v>22</v>
      </c>
      <c r="B433" s="74" t="s">
        <v>120</v>
      </c>
      <c r="C433" s="75" t="s">
        <v>121</v>
      </c>
      <c r="D433" s="54">
        <v>21100012203</v>
      </c>
      <c r="E433" s="55" t="s">
        <v>179</v>
      </c>
      <c r="F433" s="56" t="s">
        <v>322</v>
      </c>
      <c r="G433" s="125">
        <v>1</v>
      </c>
      <c r="H433" s="154">
        <v>30</v>
      </c>
      <c r="I433" s="154"/>
      <c r="J433" s="120">
        <v>63</v>
      </c>
      <c r="K433" s="101">
        <f t="shared" si="20"/>
        <v>1.3</v>
      </c>
      <c r="L433" s="101">
        <f t="shared" si="21"/>
        <v>0</v>
      </c>
      <c r="M433" s="58">
        <f t="shared" si="22"/>
        <v>39</v>
      </c>
      <c r="N433" s="324">
        <v>67.5</v>
      </c>
      <c r="O433" s="317"/>
      <c r="P433" s="320">
        <f>SUM(M433:M454)+N433+O433</f>
        <v>821.8</v>
      </c>
      <c r="Q433" s="317">
        <v>0</v>
      </c>
      <c r="R433" s="320">
        <v>56</v>
      </c>
      <c r="S433" s="315">
        <v>450</v>
      </c>
      <c r="T433" s="317">
        <v>450</v>
      </c>
      <c r="U433" s="315">
        <v>112</v>
      </c>
      <c r="V433" s="347">
        <v>112</v>
      </c>
      <c r="W433" s="315">
        <v>56</v>
      </c>
      <c r="X433" s="317">
        <v>56</v>
      </c>
      <c r="Y433" s="320">
        <f>ROUND((P433-T433),1)</f>
        <v>371.8</v>
      </c>
      <c r="Z433" s="359">
        <f>IF(OR(SUM(V433:V454)="",SUM(Q433:Q454)=""),0,IF(OR(SUM(U433:U454)=320,SUM(V433:V454)&gt;0),ROUND((SUM(Q433:Q454)-SUM(V433:V454)),1),0))</f>
        <v>-112</v>
      </c>
      <c r="AA433" s="359">
        <f>IF(OR(SUM(X433:X454)="",SUM(R433:R454)=""),0,IF(OR(SUM(W433:W454)=160,SUM(X433:X454)&gt;0),ROUND((SUM(R433:R454)-SUM(X433:X454)),1),0))</f>
        <v>0</v>
      </c>
      <c r="AB433" s="311"/>
      <c r="AC433" s="363">
        <f>SUM(Y433:AA454)</f>
        <v>259.8</v>
      </c>
      <c r="AD433" s="97"/>
    </row>
    <row r="434" spans="1:30" ht="18" customHeight="1">
      <c r="A434" s="104"/>
      <c r="B434" s="121"/>
      <c r="C434" s="122"/>
      <c r="D434" s="54">
        <v>21100012203</v>
      </c>
      <c r="E434" s="55" t="s">
        <v>179</v>
      </c>
      <c r="F434" s="56" t="s">
        <v>322</v>
      </c>
      <c r="G434" s="125">
        <v>1</v>
      </c>
      <c r="H434" s="158"/>
      <c r="I434" s="158">
        <v>30</v>
      </c>
      <c r="J434" s="120">
        <v>31</v>
      </c>
      <c r="K434" s="101">
        <f t="shared" si="20"/>
        <v>0</v>
      </c>
      <c r="L434" s="101">
        <f t="shared" si="21"/>
        <v>1.1000000000000001</v>
      </c>
      <c r="M434" s="58">
        <f t="shared" si="22"/>
        <v>24.8</v>
      </c>
      <c r="N434" s="288"/>
      <c r="O434" s="288"/>
      <c r="P434" s="288"/>
      <c r="Q434" s="288"/>
      <c r="R434" s="288"/>
      <c r="S434" s="288"/>
      <c r="T434" s="288"/>
      <c r="U434" s="288"/>
      <c r="V434" s="288"/>
      <c r="W434" s="288"/>
      <c r="X434" s="288"/>
      <c r="Y434" s="288"/>
      <c r="Z434" s="288"/>
      <c r="AA434" s="288"/>
      <c r="AB434" s="288"/>
      <c r="AC434" s="288"/>
      <c r="AD434" s="97"/>
    </row>
    <row r="435" spans="1:30" ht="18" customHeight="1">
      <c r="A435" s="104"/>
      <c r="B435" s="121"/>
      <c r="C435" s="122"/>
      <c r="D435" s="54">
        <v>21100012203</v>
      </c>
      <c r="E435" s="55" t="s">
        <v>179</v>
      </c>
      <c r="F435" s="56" t="s">
        <v>322</v>
      </c>
      <c r="G435" s="125">
        <v>1</v>
      </c>
      <c r="H435" s="158"/>
      <c r="I435" s="158">
        <v>30</v>
      </c>
      <c r="J435" s="120">
        <v>32</v>
      </c>
      <c r="K435" s="101">
        <f t="shared" si="20"/>
        <v>0</v>
      </c>
      <c r="L435" s="101">
        <f t="shared" si="21"/>
        <v>1.1000000000000001</v>
      </c>
      <c r="M435" s="58">
        <f t="shared" si="22"/>
        <v>24.8</v>
      </c>
      <c r="N435" s="288"/>
      <c r="O435" s="288"/>
      <c r="P435" s="288"/>
      <c r="Q435" s="288"/>
      <c r="R435" s="288"/>
      <c r="S435" s="288"/>
      <c r="T435" s="288"/>
      <c r="U435" s="288"/>
      <c r="V435" s="288"/>
      <c r="W435" s="288"/>
      <c r="X435" s="288"/>
      <c r="Y435" s="288"/>
      <c r="Z435" s="288"/>
      <c r="AA435" s="288"/>
      <c r="AB435" s="288"/>
      <c r="AC435" s="288"/>
      <c r="AD435" s="97"/>
    </row>
    <row r="436" spans="1:30" ht="18" customHeight="1">
      <c r="A436" s="104"/>
      <c r="B436" s="121"/>
      <c r="C436" s="122"/>
      <c r="D436" s="54">
        <v>71400135503</v>
      </c>
      <c r="E436" s="55" t="s">
        <v>179</v>
      </c>
      <c r="F436" s="56" t="s">
        <v>323</v>
      </c>
      <c r="G436" s="125">
        <v>1</v>
      </c>
      <c r="H436" s="158">
        <v>30</v>
      </c>
      <c r="I436" s="158"/>
      <c r="J436" s="120">
        <v>63</v>
      </c>
      <c r="K436" s="101">
        <f t="shared" si="20"/>
        <v>1.3</v>
      </c>
      <c r="L436" s="101">
        <f t="shared" si="21"/>
        <v>0</v>
      </c>
      <c r="M436" s="58">
        <f t="shared" si="22"/>
        <v>39</v>
      </c>
      <c r="N436" s="288"/>
      <c r="O436" s="288"/>
      <c r="P436" s="288"/>
      <c r="Q436" s="288"/>
      <c r="R436" s="288"/>
      <c r="S436" s="288"/>
      <c r="T436" s="288"/>
      <c r="U436" s="288"/>
      <c r="V436" s="288"/>
      <c r="W436" s="288"/>
      <c r="X436" s="288"/>
      <c r="Y436" s="288"/>
      <c r="Z436" s="288"/>
      <c r="AA436" s="288"/>
      <c r="AB436" s="288"/>
      <c r="AC436" s="288"/>
      <c r="AD436" s="97"/>
    </row>
    <row r="437" spans="1:30" ht="18" customHeight="1">
      <c r="A437" s="104"/>
      <c r="B437" s="121"/>
      <c r="C437" s="122"/>
      <c r="D437" s="54">
        <v>71400135503</v>
      </c>
      <c r="E437" s="55" t="s">
        <v>179</v>
      </c>
      <c r="F437" s="56" t="s">
        <v>323</v>
      </c>
      <c r="G437" s="125">
        <v>1</v>
      </c>
      <c r="H437" s="158"/>
      <c r="I437" s="158">
        <v>30</v>
      </c>
      <c r="J437" s="120">
        <v>31</v>
      </c>
      <c r="K437" s="101">
        <f t="shared" si="20"/>
        <v>0</v>
      </c>
      <c r="L437" s="101">
        <f t="shared" si="21"/>
        <v>1.1000000000000001</v>
      </c>
      <c r="M437" s="58">
        <f t="shared" si="22"/>
        <v>24.8</v>
      </c>
      <c r="N437" s="288"/>
      <c r="O437" s="288"/>
      <c r="P437" s="288"/>
      <c r="Q437" s="288"/>
      <c r="R437" s="288"/>
      <c r="S437" s="288"/>
      <c r="T437" s="288"/>
      <c r="U437" s="288"/>
      <c r="V437" s="288"/>
      <c r="W437" s="288"/>
      <c r="X437" s="288"/>
      <c r="Y437" s="288"/>
      <c r="Z437" s="288"/>
      <c r="AA437" s="288"/>
      <c r="AB437" s="288"/>
      <c r="AC437" s="288"/>
      <c r="AD437" s="97"/>
    </row>
    <row r="438" spans="1:30" ht="18" customHeight="1">
      <c r="A438" s="104"/>
      <c r="B438" s="77"/>
      <c r="C438" s="122"/>
      <c r="D438" s="54">
        <v>71400135503</v>
      </c>
      <c r="E438" s="55" t="s">
        <v>179</v>
      </c>
      <c r="F438" s="56" t="s">
        <v>323</v>
      </c>
      <c r="G438" s="125">
        <v>1</v>
      </c>
      <c r="H438" s="158"/>
      <c r="I438" s="158">
        <v>30</v>
      </c>
      <c r="J438" s="120">
        <v>32</v>
      </c>
      <c r="K438" s="101">
        <f t="shared" si="20"/>
        <v>0</v>
      </c>
      <c r="L438" s="101">
        <f t="shared" si="21"/>
        <v>1.1000000000000001</v>
      </c>
      <c r="M438" s="58">
        <f t="shared" si="22"/>
        <v>24.8</v>
      </c>
      <c r="N438" s="288"/>
      <c r="O438" s="288"/>
      <c r="P438" s="288"/>
      <c r="Q438" s="288"/>
      <c r="R438" s="288"/>
      <c r="S438" s="288"/>
      <c r="T438" s="288"/>
      <c r="U438" s="288"/>
      <c r="V438" s="288"/>
      <c r="W438" s="288"/>
      <c r="X438" s="288"/>
      <c r="Y438" s="288"/>
      <c r="Z438" s="288"/>
      <c r="AA438" s="288"/>
      <c r="AB438" s="288"/>
      <c r="AC438" s="288"/>
      <c r="AD438" s="97"/>
    </row>
    <row r="439" spans="1:30" ht="16.5" customHeight="1">
      <c r="A439" s="104"/>
      <c r="B439" s="121"/>
      <c r="C439" s="122"/>
      <c r="D439" s="54">
        <v>71400135501</v>
      </c>
      <c r="E439" s="55" t="s">
        <v>179</v>
      </c>
      <c r="F439" s="56" t="s">
        <v>324</v>
      </c>
      <c r="G439" s="125">
        <v>1</v>
      </c>
      <c r="H439" s="158">
        <v>28</v>
      </c>
      <c r="I439" s="158"/>
      <c r="J439" s="120">
        <v>72</v>
      </c>
      <c r="K439" s="101">
        <f t="shared" si="20"/>
        <v>1.3</v>
      </c>
      <c r="L439" s="101">
        <f t="shared" si="21"/>
        <v>0</v>
      </c>
      <c r="M439" s="58">
        <f t="shared" si="22"/>
        <v>36.4</v>
      </c>
      <c r="N439" s="288"/>
      <c r="O439" s="288"/>
      <c r="P439" s="288"/>
      <c r="Q439" s="288"/>
      <c r="R439" s="288"/>
      <c r="S439" s="288"/>
      <c r="T439" s="288"/>
      <c r="U439" s="288"/>
      <c r="V439" s="288"/>
      <c r="W439" s="288"/>
      <c r="X439" s="288"/>
      <c r="Y439" s="288"/>
      <c r="Z439" s="288"/>
      <c r="AA439" s="288"/>
      <c r="AB439" s="288"/>
      <c r="AC439" s="288"/>
      <c r="AD439" s="97"/>
    </row>
    <row r="440" spans="1:30" ht="16.5" customHeight="1">
      <c r="A440" s="104"/>
      <c r="B440" s="121"/>
      <c r="C440" s="122"/>
      <c r="D440" s="54">
        <v>71400135501</v>
      </c>
      <c r="E440" s="55" t="s">
        <v>179</v>
      </c>
      <c r="F440" s="56" t="s">
        <v>324</v>
      </c>
      <c r="G440" s="125">
        <v>1</v>
      </c>
      <c r="H440" s="158">
        <v>2</v>
      </c>
      <c r="I440" s="158"/>
      <c r="J440" s="120">
        <v>36</v>
      </c>
      <c r="K440" s="101">
        <f t="shared" si="20"/>
        <v>1.2</v>
      </c>
      <c r="L440" s="101">
        <f t="shared" si="21"/>
        <v>0</v>
      </c>
      <c r="M440" s="58">
        <f t="shared" si="22"/>
        <v>2.4</v>
      </c>
      <c r="N440" s="288"/>
      <c r="O440" s="288"/>
      <c r="P440" s="288"/>
      <c r="Q440" s="288"/>
      <c r="R440" s="288"/>
      <c r="S440" s="288"/>
      <c r="T440" s="288"/>
      <c r="U440" s="288"/>
      <c r="V440" s="288"/>
      <c r="W440" s="288"/>
      <c r="X440" s="288"/>
      <c r="Y440" s="288"/>
      <c r="Z440" s="288"/>
      <c r="AA440" s="288"/>
      <c r="AB440" s="288"/>
      <c r="AC440" s="288"/>
      <c r="AD440" s="97"/>
    </row>
    <row r="441" spans="1:30" ht="16.5" customHeight="1">
      <c r="A441" s="104"/>
      <c r="B441" s="121"/>
      <c r="C441" s="122"/>
      <c r="D441" s="54">
        <v>71400135501</v>
      </c>
      <c r="E441" s="55" t="s">
        <v>179</v>
      </c>
      <c r="F441" s="56" t="s">
        <v>324</v>
      </c>
      <c r="G441" s="125">
        <v>1</v>
      </c>
      <c r="H441" s="158"/>
      <c r="I441" s="158">
        <v>30</v>
      </c>
      <c r="J441" s="120">
        <v>36</v>
      </c>
      <c r="K441" s="101">
        <f t="shared" si="20"/>
        <v>0</v>
      </c>
      <c r="L441" s="101">
        <f t="shared" si="21"/>
        <v>1.2</v>
      </c>
      <c r="M441" s="58">
        <f t="shared" si="22"/>
        <v>27</v>
      </c>
      <c r="N441" s="288"/>
      <c r="O441" s="288"/>
      <c r="P441" s="288"/>
      <c r="Q441" s="288"/>
      <c r="R441" s="288"/>
      <c r="S441" s="288"/>
      <c r="T441" s="288"/>
      <c r="U441" s="288"/>
      <c r="V441" s="288"/>
      <c r="W441" s="288"/>
      <c r="X441" s="288"/>
      <c r="Y441" s="288"/>
      <c r="Z441" s="288"/>
      <c r="AA441" s="288"/>
      <c r="AB441" s="288"/>
      <c r="AC441" s="288"/>
      <c r="AD441" s="97"/>
    </row>
    <row r="442" spans="1:30" ht="16.5" customHeight="1">
      <c r="A442" s="135"/>
      <c r="B442" s="121"/>
      <c r="C442" s="122"/>
      <c r="D442" s="54">
        <v>21100138701</v>
      </c>
      <c r="E442" s="55" t="s">
        <v>325</v>
      </c>
      <c r="F442" s="56" t="s">
        <v>326</v>
      </c>
      <c r="G442" s="125">
        <v>1</v>
      </c>
      <c r="H442" s="158">
        <v>30</v>
      </c>
      <c r="I442" s="158">
        <v>30</v>
      </c>
      <c r="J442" s="120">
        <v>53</v>
      </c>
      <c r="K442" s="101">
        <f t="shared" si="20"/>
        <v>1.2</v>
      </c>
      <c r="L442" s="101">
        <f t="shared" si="21"/>
        <v>1.2</v>
      </c>
      <c r="M442" s="58">
        <f t="shared" si="22"/>
        <v>63</v>
      </c>
      <c r="N442" s="316"/>
      <c r="O442" s="316"/>
      <c r="P442" s="316"/>
      <c r="Q442" s="316"/>
      <c r="R442" s="316"/>
      <c r="S442" s="316"/>
      <c r="T442" s="316"/>
      <c r="U442" s="316"/>
      <c r="V442" s="316"/>
      <c r="W442" s="316"/>
      <c r="X442" s="316"/>
      <c r="Y442" s="316"/>
      <c r="Z442" s="316"/>
      <c r="AA442" s="316"/>
      <c r="AB442" s="316"/>
      <c r="AC442" s="316"/>
      <c r="AD442" s="97"/>
    </row>
    <row r="443" spans="1:30" ht="16.5" customHeight="1">
      <c r="A443" s="135"/>
      <c r="B443" s="121"/>
      <c r="C443" s="122"/>
      <c r="D443" s="54">
        <v>21100150001</v>
      </c>
      <c r="E443" s="55" t="s">
        <v>345</v>
      </c>
      <c r="F443" s="56" t="s">
        <v>327</v>
      </c>
      <c r="G443" s="125">
        <v>1</v>
      </c>
      <c r="H443" s="158">
        <v>26</v>
      </c>
      <c r="I443" s="158">
        <v>26</v>
      </c>
      <c r="J443" s="120">
        <v>32</v>
      </c>
      <c r="K443" s="101">
        <f t="shared" si="20"/>
        <v>1</v>
      </c>
      <c r="L443" s="101">
        <f t="shared" si="21"/>
        <v>1.1000000000000001</v>
      </c>
      <c r="M443" s="58">
        <f t="shared" si="22"/>
        <v>47.5</v>
      </c>
      <c r="N443" s="316"/>
      <c r="O443" s="316"/>
      <c r="P443" s="316"/>
      <c r="Q443" s="316"/>
      <c r="R443" s="316"/>
      <c r="S443" s="316"/>
      <c r="T443" s="316"/>
      <c r="U443" s="316"/>
      <c r="V443" s="316"/>
      <c r="W443" s="316"/>
      <c r="X443" s="316"/>
      <c r="Y443" s="316"/>
      <c r="Z443" s="316"/>
      <c r="AA443" s="316"/>
      <c r="AB443" s="316"/>
      <c r="AC443" s="316"/>
      <c r="AD443" s="97"/>
    </row>
    <row r="444" spans="1:30" ht="16.5" customHeight="1">
      <c r="A444" s="135"/>
      <c r="B444" s="121"/>
      <c r="C444" s="122"/>
      <c r="D444" s="54">
        <v>21100150002</v>
      </c>
      <c r="E444" s="55" t="s">
        <v>345</v>
      </c>
      <c r="F444" s="56" t="s">
        <v>328</v>
      </c>
      <c r="G444" s="125">
        <v>1</v>
      </c>
      <c r="H444" s="158">
        <v>24</v>
      </c>
      <c r="I444" s="158">
        <v>26</v>
      </c>
      <c r="J444" s="120">
        <v>28</v>
      </c>
      <c r="K444" s="101">
        <f t="shared" si="20"/>
        <v>1</v>
      </c>
      <c r="L444" s="101">
        <f t="shared" si="21"/>
        <v>1</v>
      </c>
      <c r="M444" s="58">
        <f t="shared" si="22"/>
        <v>43.5</v>
      </c>
      <c r="N444" s="316"/>
      <c r="O444" s="316"/>
      <c r="P444" s="316"/>
      <c r="Q444" s="316"/>
      <c r="R444" s="316"/>
      <c r="S444" s="316"/>
      <c r="T444" s="316"/>
      <c r="U444" s="316"/>
      <c r="V444" s="316"/>
      <c r="W444" s="316"/>
      <c r="X444" s="316"/>
      <c r="Y444" s="316"/>
      <c r="Z444" s="316"/>
      <c r="AA444" s="316"/>
      <c r="AB444" s="316"/>
      <c r="AC444" s="316"/>
      <c r="AD444" s="97"/>
    </row>
    <row r="445" spans="1:30" ht="16.5" customHeight="1">
      <c r="A445" s="104"/>
      <c r="B445" s="121"/>
      <c r="C445" s="122"/>
      <c r="D445" s="54">
        <v>41000010801</v>
      </c>
      <c r="E445" s="55" t="s">
        <v>345</v>
      </c>
      <c r="F445" s="56" t="s">
        <v>329</v>
      </c>
      <c r="G445" s="125">
        <v>1</v>
      </c>
      <c r="H445" s="158">
        <v>13</v>
      </c>
      <c r="I445" s="158">
        <v>26</v>
      </c>
      <c r="J445" s="120">
        <v>27</v>
      </c>
      <c r="K445" s="101">
        <f t="shared" si="20"/>
        <v>1</v>
      </c>
      <c r="L445" s="101">
        <f t="shared" si="21"/>
        <v>1</v>
      </c>
      <c r="M445" s="58">
        <f t="shared" si="22"/>
        <v>32.5</v>
      </c>
      <c r="N445" s="288"/>
      <c r="O445" s="288"/>
      <c r="P445" s="288"/>
      <c r="Q445" s="288"/>
      <c r="R445" s="288"/>
      <c r="S445" s="288"/>
      <c r="T445" s="288"/>
      <c r="U445" s="288"/>
      <c r="V445" s="288"/>
      <c r="W445" s="288"/>
      <c r="X445" s="288"/>
      <c r="Y445" s="288"/>
      <c r="Z445" s="288"/>
      <c r="AA445" s="288"/>
      <c r="AB445" s="288"/>
      <c r="AC445" s="288"/>
      <c r="AD445" s="97"/>
    </row>
    <row r="446" spans="1:30" ht="18" customHeight="1">
      <c r="A446" s="104"/>
      <c r="B446" s="121"/>
      <c r="C446" s="122"/>
      <c r="D446" s="54">
        <v>21100149901</v>
      </c>
      <c r="E446" s="55" t="s">
        <v>330</v>
      </c>
      <c r="F446" s="56" t="s">
        <v>327</v>
      </c>
      <c r="G446" s="125">
        <v>1</v>
      </c>
      <c r="H446" s="158">
        <v>45</v>
      </c>
      <c r="I446" s="158">
        <v>30</v>
      </c>
      <c r="J446" s="120">
        <v>32</v>
      </c>
      <c r="K446" s="101">
        <f t="shared" si="20"/>
        <v>1</v>
      </c>
      <c r="L446" s="101">
        <f t="shared" si="21"/>
        <v>1.1000000000000001</v>
      </c>
      <c r="M446" s="58">
        <f t="shared" si="22"/>
        <v>69.8</v>
      </c>
      <c r="N446" s="288"/>
      <c r="O446" s="288"/>
      <c r="P446" s="288"/>
      <c r="Q446" s="288"/>
      <c r="R446" s="288"/>
      <c r="S446" s="288"/>
      <c r="T446" s="288"/>
      <c r="U446" s="288"/>
      <c r="V446" s="288"/>
      <c r="W446" s="288"/>
      <c r="X446" s="288"/>
      <c r="Y446" s="288"/>
      <c r="Z446" s="288"/>
      <c r="AA446" s="288"/>
      <c r="AB446" s="288"/>
      <c r="AC446" s="288"/>
      <c r="AD446" s="97"/>
    </row>
    <row r="447" spans="1:30" ht="18" customHeight="1">
      <c r="A447" s="104"/>
      <c r="B447" s="121"/>
      <c r="C447" s="122"/>
      <c r="D447" s="54">
        <v>21100149902</v>
      </c>
      <c r="E447" s="55" t="s">
        <v>330</v>
      </c>
      <c r="F447" s="56" t="s">
        <v>328</v>
      </c>
      <c r="G447" s="184">
        <v>1</v>
      </c>
      <c r="H447" s="158">
        <v>45</v>
      </c>
      <c r="I447" s="171">
        <v>30</v>
      </c>
      <c r="J447" s="120">
        <v>28</v>
      </c>
      <c r="K447" s="101">
        <f t="shared" si="20"/>
        <v>1</v>
      </c>
      <c r="L447" s="101">
        <f t="shared" si="21"/>
        <v>1</v>
      </c>
      <c r="M447" s="58">
        <f t="shared" si="22"/>
        <v>67.5</v>
      </c>
      <c r="N447" s="288"/>
      <c r="O447" s="288"/>
      <c r="P447" s="288"/>
      <c r="Q447" s="288"/>
      <c r="R447" s="288"/>
      <c r="S447" s="288"/>
      <c r="T447" s="288"/>
      <c r="U447" s="288"/>
      <c r="V447" s="288"/>
      <c r="W447" s="288"/>
      <c r="X447" s="288"/>
      <c r="Y447" s="288"/>
      <c r="Z447" s="288"/>
      <c r="AA447" s="288"/>
      <c r="AB447" s="288"/>
      <c r="AC447" s="288"/>
      <c r="AD447" s="97"/>
    </row>
    <row r="448" spans="1:30" ht="18" customHeight="1">
      <c r="A448" s="104"/>
      <c r="B448" s="121"/>
      <c r="C448" s="122"/>
      <c r="D448" s="54"/>
      <c r="E448" s="55" t="s">
        <v>331</v>
      </c>
      <c r="F448" s="198" t="s">
        <v>328</v>
      </c>
      <c r="G448" s="184"/>
      <c r="H448" s="158"/>
      <c r="I448" s="171"/>
      <c r="J448" s="120"/>
      <c r="K448" s="101">
        <f t="shared" si="20"/>
        <v>0</v>
      </c>
      <c r="L448" s="101">
        <f t="shared" si="21"/>
        <v>0</v>
      </c>
      <c r="M448" s="58">
        <f t="shared" si="22"/>
        <v>0</v>
      </c>
      <c r="N448" s="288"/>
      <c r="O448" s="288"/>
      <c r="P448" s="288"/>
      <c r="Q448" s="288"/>
      <c r="R448" s="288"/>
      <c r="S448" s="288"/>
      <c r="T448" s="288"/>
      <c r="U448" s="288"/>
      <c r="V448" s="288"/>
      <c r="W448" s="288"/>
      <c r="X448" s="288"/>
      <c r="Y448" s="288"/>
      <c r="Z448" s="288"/>
      <c r="AA448" s="288"/>
      <c r="AB448" s="288"/>
      <c r="AC448" s="288"/>
      <c r="AD448" s="97"/>
    </row>
    <row r="449" spans="1:30" ht="18" customHeight="1">
      <c r="A449" s="104"/>
      <c r="B449" s="121"/>
      <c r="C449" s="122"/>
      <c r="D449" s="54"/>
      <c r="E449" s="55" t="s">
        <v>325</v>
      </c>
      <c r="F449" s="56" t="s">
        <v>166</v>
      </c>
      <c r="G449" s="184">
        <v>1</v>
      </c>
      <c r="H449" s="158">
        <v>15</v>
      </c>
      <c r="I449" s="171">
        <v>30</v>
      </c>
      <c r="J449" s="120">
        <v>10</v>
      </c>
      <c r="K449" s="101">
        <f t="shared" si="20"/>
        <v>1</v>
      </c>
      <c r="L449" s="101">
        <f t="shared" si="21"/>
        <v>1</v>
      </c>
      <c r="M449" s="58">
        <f t="shared" si="22"/>
        <v>37.5</v>
      </c>
      <c r="N449" s="288"/>
      <c r="O449" s="288"/>
      <c r="P449" s="288"/>
      <c r="Q449" s="288"/>
      <c r="R449" s="288"/>
      <c r="S449" s="288"/>
      <c r="T449" s="288"/>
      <c r="U449" s="288"/>
      <c r="V449" s="288"/>
      <c r="W449" s="288"/>
      <c r="X449" s="288"/>
      <c r="Y449" s="288"/>
      <c r="Z449" s="288"/>
      <c r="AA449" s="288"/>
      <c r="AB449" s="288"/>
      <c r="AC449" s="288"/>
      <c r="AD449" s="97"/>
    </row>
    <row r="450" spans="1:30" s="239" customFormat="1" ht="18" customHeight="1">
      <c r="A450" s="135"/>
      <c r="B450" s="121"/>
      <c r="C450" s="122"/>
      <c r="D450" s="54"/>
      <c r="E450" s="55" t="s">
        <v>325</v>
      </c>
      <c r="F450" s="56" t="s">
        <v>238</v>
      </c>
      <c r="G450" s="184">
        <v>1</v>
      </c>
      <c r="H450" s="158">
        <v>15</v>
      </c>
      <c r="I450" s="171"/>
      <c r="J450" s="120">
        <v>10</v>
      </c>
      <c r="K450" s="101">
        <f t="shared" si="20"/>
        <v>1</v>
      </c>
      <c r="L450" s="101">
        <f t="shared" si="21"/>
        <v>0</v>
      </c>
      <c r="M450" s="58">
        <f t="shared" si="22"/>
        <v>15</v>
      </c>
      <c r="N450" s="316"/>
      <c r="O450" s="316"/>
      <c r="P450" s="316"/>
      <c r="Q450" s="316"/>
      <c r="R450" s="316"/>
      <c r="S450" s="316"/>
      <c r="T450" s="316"/>
      <c r="U450" s="316"/>
      <c r="V450" s="316"/>
      <c r="W450" s="316"/>
      <c r="X450" s="316"/>
      <c r="Y450" s="316"/>
      <c r="Z450" s="316"/>
      <c r="AA450" s="316"/>
      <c r="AB450" s="316"/>
      <c r="AC450" s="316"/>
      <c r="AD450" s="97"/>
    </row>
    <row r="451" spans="1:30" s="239" customFormat="1" ht="18" customHeight="1">
      <c r="A451" s="135"/>
      <c r="B451" s="121"/>
      <c r="C451" s="122"/>
      <c r="D451" s="54"/>
      <c r="E451" s="55" t="s">
        <v>519</v>
      </c>
      <c r="F451" s="56" t="s">
        <v>238</v>
      </c>
      <c r="G451" s="184">
        <v>1</v>
      </c>
      <c r="H451" s="158"/>
      <c r="I451" s="171">
        <v>30</v>
      </c>
      <c r="J451" s="120">
        <v>10</v>
      </c>
      <c r="K451" s="101">
        <f t="shared" si="20"/>
        <v>0</v>
      </c>
      <c r="L451" s="101">
        <f t="shared" si="21"/>
        <v>1</v>
      </c>
      <c r="M451" s="58">
        <f t="shared" si="22"/>
        <v>22.5</v>
      </c>
      <c r="N451" s="316"/>
      <c r="O451" s="316"/>
      <c r="P451" s="316"/>
      <c r="Q451" s="316"/>
      <c r="R451" s="316"/>
      <c r="S451" s="316"/>
      <c r="T451" s="316"/>
      <c r="U451" s="316"/>
      <c r="V451" s="316"/>
      <c r="W451" s="316"/>
      <c r="X451" s="316"/>
      <c r="Y451" s="316"/>
      <c r="Z451" s="316"/>
      <c r="AA451" s="316"/>
      <c r="AB451" s="316"/>
      <c r="AC451" s="316"/>
      <c r="AD451" s="97"/>
    </row>
    <row r="452" spans="1:30" s="239" customFormat="1" ht="18" customHeight="1">
      <c r="A452" s="135"/>
      <c r="B452" s="121"/>
      <c r="C452" s="122"/>
      <c r="D452" s="54"/>
      <c r="E452" s="55" t="s">
        <v>520</v>
      </c>
      <c r="F452" s="56" t="s">
        <v>238</v>
      </c>
      <c r="G452" s="184">
        <v>1</v>
      </c>
      <c r="H452" s="158"/>
      <c r="I452" s="171">
        <v>30</v>
      </c>
      <c r="J452" s="120">
        <v>10</v>
      </c>
      <c r="K452" s="101">
        <f t="shared" si="20"/>
        <v>0</v>
      </c>
      <c r="L452" s="101">
        <f t="shared" si="21"/>
        <v>1</v>
      </c>
      <c r="M452" s="58">
        <f t="shared" si="22"/>
        <v>22.5</v>
      </c>
      <c r="N452" s="316"/>
      <c r="O452" s="316"/>
      <c r="P452" s="316"/>
      <c r="Q452" s="316"/>
      <c r="R452" s="316"/>
      <c r="S452" s="316"/>
      <c r="T452" s="316"/>
      <c r="U452" s="316"/>
      <c r="V452" s="316"/>
      <c r="W452" s="316"/>
      <c r="X452" s="316"/>
      <c r="Y452" s="316"/>
      <c r="Z452" s="316"/>
      <c r="AA452" s="316"/>
      <c r="AB452" s="316"/>
      <c r="AC452" s="316"/>
      <c r="AD452" s="97"/>
    </row>
    <row r="453" spans="1:30" s="239" customFormat="1" ht="18" customHeight="1">
      <c r="A453" s="135"/>
      <c r="B453" s="121"/>
      <c r="C453" s="122"/>
      <c r="D453" s="54"/>
      <c r="E453" s="55" t="s">
        <v>435</v>
      </c>
      <c r="F453" s="56" t="s">
        <v>205</v>
      </c>
      <c r="G453" s="184">
        <v>2</v>
      </c>
      <c r="H453" s="158">
        <v>15</v>
      </c>
      <c r="I453" s="171">
        <v>30</v>
      </c>
      <c r="J453" s="120">
        <v>40</v>
      </c>
      <c r="K453" s="101">
        <f t="shared" si="20"/>
        <v>1.2</v>
      </c>
      <c r="L453" s="101">
        <f t="shared" si="21"/>
        <v>1.2</v>
      </c>
      <c r="M453" s="58">
        <f t="shared" si="22"/>
        <v>45</v>
      </c>
      <c r="N453" s="316"/>
      <c r="O453" s="316"/>
      <c r="P453" s="316"/>
      <c r="Q453" s="316"/>
      <c r="R453" s="316"/>
      <c r="S453" s="316"/>
      <c r="T453" s="316"/>
      <c r="U453" s="316"/>
      <c r="V453" s="316"/>
      <c r="W453" s="316"/>
      <c r="X453" s="316"/>
      <c r="Y453" s="316"/>
      <c r="Z453" s="316"/>
      <c r="AA453" s="316"/>
      <c r="AB453" s="316"/>
      <c r="AC453" s="316"/>
      <c r="AD453" s="97"/>
    </row>
    <row r="454" spans="1:30" s="239" customFormat="1" ht="18" customHeight="1">
      <c r="A454" s="135"/>
      <c r="B454" s="121"/>
      <c r="C454" s="122"/>
      <c r="D454" s="54"/>
      <c r="E454" s="55" t="s">
        <v>435</v>
      </c>
      <c r="F454" s="56" t="s">
        <v>240</v>
      </c>
      <c r="G454" s="184">
        <v>2</v>
      </c>
      <c r="H454" s="158">
        <v>15</v>
      </c>
      <c r="I454" s="171">
        <v>30</v>
      </c>
      <c r="J454" s="120">
        <v>40</v>
      </c>
      <c r="K454" s="101">
        <f t="shared" si="20"/>
        <v>1.2</v>
      </c>
      <c r="L454" s="101">
        <f t="shared" si="21"/>
        <v>1.2</v>
      </c>
      <c r="M454" s="58">
        <f t="shared" si="22"/>
        <v>45</v>
      </c>
      <c r="N454" s="316"/>
      <c r="O454" s="316"/>
      <c r="P454" s="316"/>
      <c r="Q454" s="316"/>
      <c r="R454" s="316"/>
      <c r="S454" s="316"/>
      <c r="T454" s="316"/>
      <c r="U454" s="316"/>
      <c r="V454" s="316"/>
      <c r="W454" s="316"/>
      <c r="X454" s="316"/>
      <c r="Y454" s="316"/>
      <c r="Z454" s="316"/>
      <c r="AA454" s="316"/>
      <c r="AB454" s="316"/>
      <c r="AC454" s="316"/>
      <c r="AD454" s="97"/>
    </row>
    <row r="455" spans="1:30" ht="18" customHeight="1">
      <c r="A455" s="118">
        <v>23</v>
      </c>
      <c r="B455" s="74" t="s">
        <v>122</v>
      </c>
      <c r="C455" s="75" t="s">
        <v>123</v>
      </c>
      <c r="D455" s="54">
        <v>20200010</v>
      </c>
      <c r="E455" s="55" t="s">
        <v>280</v>
      </c>
      <c r="F455" s="56" t="s">
        <v>205</v>
      </c>
      <c r="G455" s="184">
        <v>1</v>
      </c>
      <c r="H455" s="151">
        <v>15</v>
      </c>
      <c r="I455" s="170">
        <v>30</v>
      </c>
      <c r="J455" s="120">
        <v>37</v>
      </c>
      <c r="K455" s="101">
        <f t="shared" si="20"/>
        <v>1.2</v>
      </c>
      <c r="L455" s="101">
        <f t="shared" si="21"/>
        <v>1.2</v>
      </c>
      <c r="M455" s="58">
        <f t="shared" si="22"/>
        <v>45</v>
      </c>
      <c r="N455" s="324">
        <v>67.5</v>
      </c>
      <c r="O455" s="317"/>
      <c r="P455" s="320">
        <f>SUM(M455:M480)+N455+O455</f>
        <v>1156.8</v>
      </c>
      <c r="Q455" s="317">
        <v>0</v>
      </c>
      <c r="R455" s="320">
        <v>56</v>
      </c>
      <c r="S455" s="315">
        <v>450</v>
      </c>
      <c r="T455" s="317">
        <v>450</v>
      </c>
      <c r="U455" s="315">
        <v>112</v>
      </c>
      <c r="V455" s="347">
        <v>112</v>
      </c>
      <c r="W455" s="315">
        <v>56</v>
      </c>
      <c r="X455" s="317">
        <v>56</v>
      </c>
      <c r="Y455" s="320">
        <f>ROUND((P455-T455),1)</f>
        <v>706.8</v>
      </c>
      <c r="Z455" s="359">
        <f>IF(OR(SUM(V455:V480)="",SUM(Q455:Q480)=""),0,IF(OR(SUM(U455:U480)=320,SUM(V455:V480)&gt;0),ROUND((SUM(Q455:Q480)-SUM(V455:V480)),1),0))</f>
        <v>-112</v>
      </c>
      <c r="AA455" s="359">
        <f>IF(OR(SUM(X455:X480)="",SUM(R455:R480)=""),0,IF(OR(SUM(W455:W480)=160,SUM(X455:X480)&gt;0),ROUND((SUM(R455:R480)-SUM(X455:X480)),1),0))</f>
        <v>0</v>
      </c>
      <c r="AB455" s="311">
        <v>0</v>
      </c>
      <c r="AC455" s="363">
        <f>SUM(Y455:AA480)</f>
        <v>594.79999999999995</v>
      </c>
      <c r="AD455" s="97"/>
    </row>
    <row r="456" spans="1:30" ht="18" customHeight="1">
      <c r="A456" s="104"/>
      <c r="B456" s="121"/>
      <c r="C456" s="122"/>
      <c r="D456" s="54">
        <v>20200010</v>
      </c>
      <c r="E456" s="55" t="s">
        <v>280</v>
      </c>
      <c r="F456" s="56" t="s">
        <v>240</v>
      </c>
      <c r="G456" s="184">
        <v>1</v>
      </c>
      <c r="H456" s="151">
        <v>15</v>
      </c>
      <c r="I456" s="170">
        <v>30</v>
      </c>
      <c r="J456" s="120">
        <v>38</v>
      </c>
      <c r="K456" s="101">
        <f t="shared" si="20"/>
        <v>1.2</v>
      </c>
      <c r="L456" s="101">
        <f t="shared" si="21"/>
        <v>1.2</v>
      </c>
      <c r="M456" s="58">
        <f t="shared" si="22"/>
        <v>45</v>
      </c>
      <c r="N456" s="288"/>
      <c r="O456" s="288"/>
      <c r="P456" s="288"/>
      <c r="Q456" s="288"/>
      <c r="R456" s="288"/>
      <c r="S456" s="288"/>
      <c r="T456" s="288"/>
      <c r="U456" s="288"/>
      <c r="V456" s="288"/>
      <c r="W456" s="288"/>
      <c r="X456" s="288"/>
      <c r="Y456" s="288"/>
      <c r="Z456" s="288"/>
      <c r="AA456" s="288"/>
      <c r="AB456" s="288"/>
      <c r="AC456" s="288"/>
      <c r="AD456" s="97"/>
    </row>
    <row r="457" spans="1:30" ht="18" customHeight="1">
      <c r="A457" s="104"/>
      <c r="B457" s="121"/>
      <c r="C457" s="122"/>
      <c r="D457" s="54">
        <v>20200010601</v>
      </c>
      <c r="E457" s="55" t="s">
        <v>281</v>
      </c>
      <c r="F457" s="56" t="s">
        <v>200</v>
      </c>
      <c r="G457" s="184">
        <v>1</v>
      </c>
      <c r="H457" s="151">
        <v>30</v>
      </c>
      <c r="I457" s="170"/>
      <c r="J457" s="120">
        <v>59</v>
      </c>
      <c r="K457" s="101">
        <f t="shared" si="20"/>
        <v>1.2</v>
      </c>
      <c r="L457" s="101">
        <f t="shared" si="21"/>
        <v>0</v>
      </c>
      <c r="M457" s="58">
        <f t="shared" si="22"/>
        <v>36</v>
      </c>
      <c r="N457" s="288"/>
      <c r="O457" s="288"/>
      <c r="P457" s="288"/>
      <c r="Q457" s="288"/>
      <c r="R457" s="288"/>
      <c r="S457" s="288"/>
      <c r="T457" s="288"/>
      <c r="U457" s="288"/>
      <c r="V457" s="288"/>
      <c r="W457" s="288"/>
      <c r="X457" s="288"/>
      <c r="Y457" s="288"/>
      <c r="Z457" s="288"/>
      <c r="AA457" s="288"/>
      <c r="AB457" s="288"/>
      <c r="AC457" s="288"/>
      <c r="AD457" s="97"/>
    </row>
    <row r="458" spans="1:30" s="239" customFormat="1" ht="18" customHeight="1">
      <c r="A458" s="135"/>
      <c r="B458" s="121"/>
      <c r="C458" s="122"/>
      <c r="D458" s="54">
        <v>20200010601</v>
      </c>
      <c r="E458" s="55" t="s">
        <v>521</v>
      </c>
      <c r="F458" s="56" t="s">
        <v>200</v>
      </c>
      <c r="G458" s="184">
        <v>1</v>
      </c>
      <c r="H458" s="151"/>
      <c r="I458" s="170">
        <v>30</v>
      </c>
      <c r="J458" s="120">
        <v>59</v>
      </c>
      <c r="K458" s="101">
        <f t="shared" ref="K458:K521" si="23">IF(OR(LEFT(E458,2)="ĐA",LEFT(E458,2)="DA",LEFT(E458,5)="Đồ án",LEFT(E458,5)="Đồán ",LEFT(E458,9)="Sinh hoạt",LEFT(E458,9)="sinh hoạt",LEFT(E458,6)="Cố vấn",LEFT(E458,6)="cố vấn",LEFT(E458,4)="cvht",LEFT(E458,4)="CVHT",LEFT(E458,4)="shcn",LEFT(E458,4)="SHCN"),0,(IF(AND(H458&gt;0,J458&gt;0),IF(J458&gt;60,1.3,IF(J458&gt;35,1.2,1)),0)))</f>
        <v>0</v>
      </c>
      <c r="L458" s="101">
        <f t="shared" ref="L458:L521" si="24">IF(OR(LEFT(E458,2)="ĐA",LEFT(E458,2)="DA",LEFT(E458,5)="Đồ án",LEFT(E458,5)="Đồán "),0,IF(AND(J458&gt;0,I458&gt;0),IF(AND(OR(LEFT(E458,4)="GDQP",LEFT(E458,4)="gdqp",LEFT(E458,19)="Giáo dục quốc phòng"),J458&gt;50),1.3,IF(J458&gt;35,1.2,IF(J458&gt;29,1.1,1))),0))</f>
        <v>1.2</v>
      </c>
      <c r="M458" s="58">
        <f t="shared" ref="M458:M521" si="25">ROUND(IF(OR(LEFT(E458,2)="ĐA",LEFT(E458,2)="DA",LEFT(E458,5)="Đồ án",LEFT(E458,5)="Đồán "),J458*0.5,(IF(H458&gt;0,H458*K458,"0")+IF(I458&gt;0,(I458*0.75)*L458,"0"))),1)</f>
        <v>27</v>
      </c>
      <c r="N458" s="316"/>
      <c r="O458" s="316"/>
      <c r="P458" s="316"/>
      <c r="Q458" s="316"/>
      <c r="R458" s="316"/>
      <c r="S458" s="316"/>
      <c r="T458" s="316"/>
      <c r="U458" s="316"/>
      <c r="V458" s="316"/>
      <c r="W458" s="316"/>
      <c r="X458" s="316"/>
      <c r="Y458" s="316"/>
      <c r="Z458" s="316"/>
      <c r="AA458" s="316"/>
      <c r="AB458" s="316"/>
      <c r="AC458" s="316"/>
      <c r="AD458" s="97"/>
    </row>
    <row r="459" spans="1:30" s="239" customFormat="1" ht="18" customHeight="1">
      <c r="A459" s="135"/>
      <c r="B459" s="121"/>
      <c r="C459" s="122"/>
      <c r="D459" s="54">
        <v>20200010601</v>
      </c>
      <c r="E459" s="55" t="s">
        <v>522</v>
      </c>
      <c r="F459" s="56" t="s">
        <v>200</v>
      </c>
      <c r="G459" s="184">
        <v>1</v>
      </c>
      <c r="H459" s="151"/>
      <c r="I459" s="170">
        <v>30</v>
      </c>
      <c r="J459" s="120">
        <v>59</v>
      </c>
      <c r="K459" s="101">
        <f t="shared" si="23"/>
        <v>0</v>
      </c>
      <c r="L459" s="101">
        <f t="shared" si="24"/>
        <v>1.2</v>
      </c>
      <c r="M459" s="58">
        <f t="shared" si="25"/>
        <v>27</v>
      </c>
      <c r="N459" s="316"/>
      <c r="O459" s="316"/>
      <c r="P459" s="316"/>
      <c r="Q459" s="316"/>
      <c r="R459" s="316"/>
      <c r="S459" s="316"/>
      <c r="T459" s="316"/>
      <c r="U459" s="316"/>
      <c r="V459" s="316"/>
      <c r="W459" s="316"/>
      <c r="X459" s="316"/>
      <c r="Y459" s="316"/>
      <c r="Z459" s="316"/>
      <c r="AA459" s="316"/>
      <c r="AB459" s="316"/>
      <c r="AC459" s="316"/>
      <c r="AD459" s="97"/>
    </row>
    <row r="460" spans="1:30" ht="18" customHeight="1">
      <c r="A460" s="104"/>
      <c r="B460" s="121"/>
      <c r="C460" s="122"/>
      <c r="D460" s="54">
        <v>21100094</v>
      </c>
      <c r="E460" s="55" t="s">
        <v>282</v>
      </c>
      <c r="F460" s="56" t="s">
        <v>283</v>
      </c>
      <c r="G460" s="184">
        <v>1</v>
      </c>
      <c r="H460" s="151">
        <v>30</v>
      </c>
      <c r="I460" s="170">
        <v>60</v>
      </c>
      <c r="J460" s="120">
        <v>29</v>
      </c>
      <c r="K460" s="101">
        <f t="shared" si="23"/>
        <v>1</v>
      </c>
      <c r="L460" s="101">
        <f t="shared" si="24"/>
        <v>1</v>
      </c>
      <c r="M460" s="58">
        <f t="shared" si="25"/>
        <v>75</v>
      </c>
      <c r="N460" s="288"/>
      <c r="O460" s="288"/>
      <c r="P460" s="288"/>
      <c r="Q460" s="288"/>
      <c r="R460" s="288"/>
      <c r="S460" s="288"/>
      <c r="T460" s="288"/>
      <c r="U460" s="288"/>
      <c r="V460" s="288"/>
      <c r="W460" s="288"/>
      <c r="X460" s="288"/>
      <c r="Y460" s="288"/>
      <c r="Z460" s="288"/>
      <c r="AA460" s="288"/>
      <c r="AB460" s="288"/>
      <c r="AC460" s="288"/>
      <c r="AD460" s="97"/>
    </row>
    <row r="461" spans="1:30" ht="18" customHeight="1">
      <c r="A461" s="104"/>
      <c r="B461" s="121"/>
      <c r="C461" s="122"/>
      <c r="D461" s="54">
        <v>71400135504</v>
      </c>
      <c r="E461" s="55" t="s">
        <v>179</v>
      </c>
      <c r="F461" s="56" t="s">
        <v>284</v>
      </c>
      <c r="G461" s="184">
        <v>1</v>
      </c>
      <c r="H461" s="151">
        <v>30</v>
      </c>
      <c r="I461" s="170">
        <v>30</v>
      </c>
      <c r="J461" s="120">
        <v>35</v>
      </c>
      <c r="K461" s="101">
        <f t="shared" si="23"/>
        <v>1</v>
      </c>
      <c r="L461" s="101">
        <f t="shared" si="24"/>
        <v>1.1000000000000001</v>
      </c>
      <c r="M461" s="58">
        <f t="shared" si="25"/>
        <v>54.8</v>
      </c>
      <c r="N461" s="288"/>
      <c r="O461" s="288"/>
      <c r="P461" s="288"/>
      <c r="Q461" s="288"/>
      <c r="R461" s="288"/>
      <c r="S461" s="288"/>
      <c r="T461" s="288"/>
      <c r="U461" s="288"/>
      <c r="V461" s="288"/>
      <c r="W461" s="288"/>
      <c r="X461" s="288"/>
      <c r="Y461" s="288"/>
      <c r="Z461" s="288"/>
      <c r="AA461" s="288"/>
      <c r="AB461" s="288"/>
      <c r="AC461" s="288"/>
      <c r="AD461" s="97"/>
    </row>
    <row r="462" spans="1:30" ht="18" customHeight="1">
      <c r="A462" s="104"/>
      <c r="B462" s="121"/>
      <c r="C462" s="122"/>
      <c r="D462" s="54">
        <v>21100012201</v>
      </c>
      <c r="E462" s="55" t="s">
        <v>179</v>
      </c>
      <c r="F462" s="56" t="s">
        <v>186</v>
      </c>
      <c r="G462" s="184">
        <v>1</v>
      </c>
      <c r="H462" s="151">
        <v>30</v>
      </c>
      <c r="I462" s="170">
        <v>30</v>
      </c>
      <c r="J462" s="120">
        <v>41</v>
      </c>
      <c r="K462" s="101">
        <f t="shared" si="23"/>
        <v>1.2</v>
      </c>
      <c r="L462" s="101">
        <f t="shared" si="24"/>
        <v>1.2</v>
      </c>
      <c r="M462" s="58">
        <f t="shared" si="25"/>
        <v>63</v>
      </c>
      <c r="N462" s="288"/>
      <c r="O462" s="288"/>
      <c r="P462" s="288"/>
      <c r="Q462" s="288"/>
      <c r="R462" s="288"/>
      <c r="S462" s="288"/>
      <c r="T462" s="288"/>
      <c r="U462" s="288"/>
      <c r="V462" s="288"/>
      <c r="W462" s="288"/>
      <c r="X462" s="288"/>
      <c r="Y462" s="288"/>
      <c r="Z462" s="288"/>
      <c r="AA462" s="288"/>
      <c r="AB462" s="288"/>
      <c r="AC462" s="288"/>
      <c r="AD462" s="97"/>
    </row>
    <row r="463" spans="1:30" ht="18" customHeight="1">
      <c r="A463" s="104"/>
      <c r="B463" s="121"/>
      <c r="C463" s="122"/>
      <c r="D463" s="54">
        <v>21100012204</v>
      </c>
      <c r="E463" s="55" t="s">
        <v>179</v>
      </c>
      <c r="F463" s="56" t="s">
        <v>209</v>
      </c>
      <c r="G463" s="184">
        <v>1</v>
      </c>
      <c r="H463" s="185">
        <v>30</v>
      </c>
      <c r="I463" s="186">
        <v>30</v>
      </c>
      <c r="J463" s="120">
        <v>42</v>
      </c>
      <c r="K463" s="101">
        <f t="shared" si="23"/>
        <v>1.2</v>
      </c>
      <c r="L463" s="101">
        <f t="shared" si="24"/>
        <v>1.2</v>
      </c>
      <c r="M463" s="58">
        <f t="shared" si="25"/>
        <v>63</v>
      </c>
      <c r="N463" s="288"/>
      <c r="O463" s="288"/>
      <c r="P463" s="288"/>
      <c r="Q463" s="288"/>
      <c r="R463" s="288"/>
      <c r="S463" s="288"/>
      <c r="T463" s="288"/>
      <c r="U463" s="288"/>
      <c r="V463" s="288"/>
      <c r="W463" s="288"/>
      <c r="X463" s="288"/>
      <c r="Y463" s="288"/>
      <c r="Z463" s="288"/>
      <c r="AA463" s="288"/>
      <c r="AB463" s="288"/>
      <c r="AC463" s="288"/>
      <c r="AD463" s="97"/>
    </row>
    <row r="464" spans="1:30" ht="18" customHeight="1">
      <c r="A464" s="104"/>
      <c r="B464" s="121"/>
      <c r="C464" s="122"/>
      <c r="D464" s="54">
        <v>50600115401</v>
      </c>
      <c r="E464" s="55" t="s">
        <v>285</v>
      </c>
      <c r="F464" s="56" t="s">
        <v>265</v>
      </c>
      <c r="G464" s="184">
        <v>1</v>
      </c>
      <c r="H464" s="185">
        <v>35</v>
      </c>
      <c r="I464" s="186"/>
      <c r="J464" s="120">
        <v>68</v>
      </c>
      <c r="K464" s="101">
        <f t="shared" si="23"/>
        <v>1.3</v>
      </c>
      <c r="L464" s="101">
        <f t="shared" si="24"/>
        <v>0</v>
      </c>
      <c r="M464" s="58">
        <f t="shared" si="25"/>
        <v>45.5</v>
      </c>
      <c r="N464" s="288"/>
      <c r="O464" s="288"/>
      <c r="P464" s="288"/>
      <c r="Q464" s="288"/>
      <c r="R464" s="288"/>
      <c r="S464" s="288"/>
      <c r="T464" s="288"/>
      <c r="U464" s="288"/>
      <c r="V464" s="288"/>
      <c r="W464" s="288"/>
      <c r="X464" s="288"/>
      <c r="Y464" s="288"/>
      <c r="Z464" s="288"/>
      <c r="AA464" s="288"/>
      <c r="AB464" s="288"/>
      <c r="AC464" s="288"/>
      <c r="AD464" s="97"/>
    </row>
    <row r="465" spans="1:30" ht="18" customHeight="1">
      <c r="A465" s="104"/>
      <c r="B465" s="121"/>
      <c r="C465" s="122"/>
      <c r="D465" s="54">
        <v>50600115401</v>
      </c>
      <c r="E465" s="55" t="s">
        <v>285</v>
      </c>
      <c r="F465" s="56" t="s">
        <v>265</v>
      </c>
      <c r="G465" s="184">
        <v>1</v>
      </c>
      <c r="H465" s="185"/>
      <c r="I465" s="186">
        <v>40</v>
      </c>
      <c r="J465" s="120">
        <v>39</v>
      </c>
      <c r="K465" s="101">
        <f t="shared" si="23"/>
        <v>0</v>
      </c>
      <c r="L465" s="101">
        <f t="shared" si="24"/>
        <v>1.2</v>
      </c>
      <c r="M465" s="58">
        <f t="shared" si="25"/>
        <v>36</v>
      </c>
      <c r="N465" s="288"/>
      <c r="O465" s="288"/>
      <c r="P465" s="288"/>
      <c r="Q465" s="288"/>
      <c r="R465" s="288"/>
      <c r="S465" s="288"/>
      <c r="T465" s="288"/>
      <c r="U465" s="288"/>
      <c r="V465" s="288"/>
      <c r="W465" s="288"/>
      <c r="X465" s="288"/>
      <c r="Y465" s="288"/>
      <c r="Z465" s="288"/>
      <c r="AA465" s="288"/>
      <c r="AB465" s="288"/>
      <c r="AC465" s="288"/>
      <c r="AD465" s="97"/>
    </row>
    <row r="466" spans="1:30" ht="18" customHeight="1">
      <c r="A466" s="104"/>
      <c r="B466" s="121"/>
      <c r="C466" s="122"/>
      <c r="D466" s="54">
        <v>50600115401</v>
      </c>
      <c r="E466" s="55" t="s">
        <v>285</v>
      </c>
      <c r="F466" s="56" t="s">
        <v>265</v>
      </c>
      <c r="G466" s="184">
        <v>1</v>
      </c>
      <c r="H466" s="151"/>
      <c r="I466" s="170">
        <v>40</v>
      </c>
      <c r="J466" s="120">
        <v>29</v>
      </c>
      <c r="K466" s="101">
        <f t="shared" si="23"/>
        <v>0</v>
      </c>
      <c r="L466" s="101">
        <f t="shared" si="24"/>
        <v>1</v>
      </c>
      <c r="M466" s="58">
        <f t="shared" si="25"/>
        <v>30</v>
      </c>
      <c r="N466" s="288"/>
      <c r="O466" s="288"/>
      <c r="P466" s="288"/>
      <c r="Q466" s="288"/>
      <c r="R466" s="288"/>
      <c r="S466" s="288"/>
      <c r="T466" s="288"/>
      <c r="U466" s="288"/>
      <c r="V466" s="288"/>
      <c r="W466" s="288"/>
      <c r="X466" s="288"/>
      <c r="Y466" s="288"/>
      <c r="Z466" s="288"/>
      <c r="AA466" s="288"/>
      <c r="AB466" s="288"/>
      <c r="AC466" s="288"/>
      <c r="AD466" s="97"/>
    </row>
    <row r="467" spans="1:30" ht="18" customHeight="1">
      <c r="A467" s="104"/>
      <c r="B467" s="121"/>
      <c r="C467" s="122"/>
      <c r="D467" s="54"/>
      <c r="E467" s="55" t="s">
        <v>331</v>
      </c>
      <c r="F467" s="56" t="s">
        <v>208</v>
      </c>
      <c r="G467" s="184"/>
      <c r="H467" s="151"/>
      <c r="I467" s="170"/>
      <c r="J467" s="120"/>
      <c r="K467" s="101">
        <f t="shared" si="23"/>
        <v>0</v>
      </c>
      <c r="L467" s="101">
        <f t="shared" si="24"/>
        <v>0</v>
      </c>
      <c r="M467" s="58">
        <f t="shared" si="25"/>
        <v>0</v>
      </c>
      <c r="N467" s="288"/>
      <c r="O467" s="288"/>
      <c r="P467" s="288"/>
      <c r="Q467" s="288"/>
      <c r="R467" s="288"/>
      <c r="S467" s="288"/>
      <c r="T467" s="288"/>
      <c r="U467" s="288"/>
      <c r="V467" s="288"/>
      <c r="W467" s="288"/>
      <c r="X467" s="288"/>
      <c r="Y467" s="288"/>
      <c r="Z467" s="288"/>
      <c r="AA467" s="288"/>
      <c r="AB467" s="288"/>
      <c r="AC467" s="288"/>
      <c r="AD467" s="97"/>
    </row>
    <row r="468" spans="1:30" ht="18" customHeight="1">
      <c r="A468" s="104"/>
      <c r="B468" s="121"/>
      <c r="C468" s="122"/>
      <c r="D468" s="54"/>
      <c r="E468" s="55" t="s">
        <v>440</v>
      </c>
      <c r="F468" s="56" t="s">
        <v>322</v>
      </c>
      <c r="G468" s="184">
        <v>2</v>
      </c>
      <c r="H468" s="151">
        <v>15</v>
      </c>
      <c r="I468" s="170"/>
      <c r="J468" s="120">
        <v>40</v>
      </c>
      <c r="K468" s="101">
        <f t="shared" si="23"/>
        <v>1.2</v>
      </c>
      <c r="L468" s="101">
        <f t="shared" si="24"/>
        <v>0</v>
      </c>
      <c r="M468" s="58">
        <f t="shared" si="25"/>
        <v>18</v>
      </c>
      <c r="N468" s="288"/>
      <c r="O468" s="288"/>
      <c r="P468" s="288"/>
      <c r="Q468" s="288"/>
      <c r="R468" s="288"/>
      <c r="S468" s="288"/>
      <c r="T468" s="288"/>
      <c r="U468" s="288"/>
      <c r="V468" s="288"/>
      <c r="W468" s="288"/>
      <c r="X468" s="288"/>
      <c r="Y468" s="288"/>
      <c r="Z468" s="288"/>
      <c r="AA468" s="288"/>
      <c r="AB468" s="288"/>
      <c r="AC468" s="288"/>
      <c r="AD468" s="97"/>
    </row>
    <row r="469" spans="1:30" s="239" customFormat="1" ht="18" customHeight="1">
      <c r="A469" s="135"/>
      <c r="B469" s="121"/>
      <c r="C469" s="122"/>
      <c r="D469" s="54"/>
      <c r="E469" s="55" t="s">
        <v>523</v>
      </c>
      <c r="F469" s="56" t="s">
        <v>322</v>
      </c>
      <c r="G469" s="184">
        <v>2</v>
      </c>
      <c r="H469" s="151"/>
      <c r="I469" s="170">
        <v>30</v>
      </c>
      <c r="J469" s="120">
        <v>40</v>
      </c>
      <c r="K469" s="101">
        <f t="shared" si="23"/>
        <v>0</v>
      </c>
      <c r="L469" s="101">
        <f t="shared" si="24"/>
        <v>1.2</v>
      </c>
      <c r="M469" s="58">
        <f t="shared" si="25"/>
        <v>27</v>
      </c>
      <c r="N469" s="316"/>
      <c r="O469" s="316"/>
      <c r="P469" s="316"/>
      <c r="Q469" s="316"/>
      <c r="R469" s="316"/>
      <c r="S469" s="316"/>
      <c r="T469" s="316"/>
      <c r="U469" s="316"/>
      <c r="V469" s="316"/>
      <c r="W469" s="316"/>
      <c r="X469" s="316"/>
      <c r="Y469" s="316"/>
      <c r="Z469" s="316"/>
      <c r="AA469" s="316"/>
      <c r="AB469" s="316"/>
      <c r="AC469" s="316"/>
      <c r="AD469" s="97"/>
    </row>
    <row r="470" spans="1:30" s="239" customFormat="1" ht="18" customHeight="1">
      <c r="A470" s="135"/>
      <c r="B470" s="121"/>
      <c r="C470" s="122"/>
      <c r="D470" s="54"/>
      <c r="E470" s="55" t="s">
        <v>524</v>
      </c>
      <c r="F470" s="56" t="s">
        <v>322</v>
      </c>
      <c r="G470" s="184">
        <v>2</v>
      </c>
      <c r="H470" s="151"/>
      <c r="I470" s="170">
        <v>30</v>
      </c>
      <c r="J470" s="120">
        <v>40</v>
      </c>
      <c r="K470" s="101">
        <f t="shared" si="23"/>
        <v>0</v>
      </c>
      <c r="L470" s="101">
        <f t="shared" si="24"/>
        <v>1.2</v>
      </c>
      <c r="M470" s="58">
        <f t="shared" si="25"/>
        <v>27</v>
      </c>
      <c r="N470" s="316"/>
      <c r="O470" s="316"/>
      <c r="P470" s="316"/>
      <c r="Q470" s="316"/>
      <c r="R470" s="316"/>
      <c r="S470" s="316"/>
      <c r="T470" s="316"/>
      <c r="U470" s="316"/>
      <c r="V470" s="316"/>
      <c r="W470" s="316"/>
      <c r="X470" s="316"/>
      <c r="Y470" s="316"/>
      <c r="Z470" s="316"/>
      <c r="AA470" s="316"/>
      <c r="AB470" s="316"/>
      <c r="AC470" s="316"/>
      <c r="AD470" s="97"/>
    </row>
    <row r="471" spans="1:30" ht="18" customHeight="1">
      <c r="A471" s="104"/>
      <c r="B471" s="77"/>
      <c r="C471" s="122"/>
      <c r="D471" s="54"/>
      <c r="E471" s="55" t="s">
        <v>440</v>
      </c>
      <c r="F471" s="56" t="s">
        <v>219</v>
      </c>
      <c r="G471" s="184">
        <v>2</v>
      </c>
      <c r="H471" s="151">
        <v>15</v>
      </c>
      <c r="I471" s="170">
        <v>30</v>
      </c>
      <c r="J471" s="120">
        <v>40</v>
      </c>
      <c r="K471" s="101">
        <f t="shared" si="23"/>
        <v>1.2</v>
      </c>
      <c r="L471" s="101">
        <f t="shared" si="24"/>
        <v>1.2</v>
      </c>
      <c r="M471" s="58">
        <f t="shared" si="25"/>
        <v>45</v>
      </c>
      <c r="N471" s="288"/>
      <c r="O471" s="288"/>
      <c r="P471" s="288"/>
      <c r="Q471" s="288"/>
      <c r="R471" s="288"/>
      <c r="S471" s="288"/>
      <c r="T471" s="288"/>
      <c r="U471" s="288"/>
      <c r="V471" s="288"/>
      <c r="W471" s="288"/>
      <c r="X471" s="288"/>
      <c r="Y471" s="288"/>
      <c r="Z471" s="288"/>
      <c r="AA471" s="288"/>
      <c r="AB471" s="288"/>
      <c r="AC471" s="288"/>
      <c r="AD471" s="97"/>
    </row>
    <row r="472" spans="1:30" ht="18" customHeight="1">
      <c r="A472" s="104"/>
      <c r="B472" s="121"/>
      <c r="C472" s="122"/>
      <c r="D472" s="54"/>
      <c r="E472" s="55" t="s">
        <v>270</v>
      </c>
      <c r="F472" s="56" t="s">
        <v>263</v>
      </c>
      <c r="G472" s="184">
        <v>2</v>
      </c>
      <c r="H472" s="151">
        <v>30</v>
      </c>
      <c r="I472" s="170">
        <v>30</v>
      </c>
      <c r="J472" s="120">
        <v>40</v>
      </c>
      <c r="K472" s="101">
        <f t="shared" si="23"/>
        <v>1.2</v>
      </c>
      <c r="L472" s="101">
        <f t="shared" si="24"/>
        <v>1.2</v>
      </c>
      <c r="M472" s="58">
        <f t="shared" si="25"/>
        <v>63</v>
      </c>
      <c r="N472" s="288"/>
      <c r="O472" s="288"/>
      <c r="P472" s="288"/>
      <c r="Q472" s="288"/>
      <c r="R472" s="288"/>
      <c r="S472" s="288"/>
      <c r="T472" s="288"/>
      <c r="U472" s="288"/>
      <c r="V472" s="288"/>
      <c r="W472" s="288"/>
      <c r="X472" s="288"/>
      <c r="Y472" s="288"/>
      <c r="Z472" s="288"/>
      <c r="AA472" s="288"/>
      <c r="AB472" s="288"/>
      <c r="AC472" s="288"/>
      <c r="AD472" s="97"/>
    </row>
    <row r="473" spans="1:30" ht="18" customHeight="1">
      <c r="A473" s="104"/>
      <c r="B473" s="121"/>
      <c r="C473" s="122"/>
      <c r="D473" s="54"/>
      <c r="E473" s="55" t="s">
        <v>441</v>
      </c>
      <c r="F473" s="56" t="s">
        <v>263</v>
      </c>
      <c r="G473" s="184">
        <v>2</v>
      </c>
      <c r="H473" s="158">
        <v>30</v>
      </c>
      <c r="I473" s="171">
        <v>30</v>
      </c>
      <c r="J473" s="120">
        <v>40</v>
      </c>
      <c r="K473" s="101">
        <f t="shared" si="23"/>
        <v>1.2</v>
      </c>
      <c r="L473" s="101">
        <f t="shared" si="24"/>
        <v>1.2</v>
      </c>
      <c r="M473" s="58">
        <f t="shared" si="25"/>
        <v>63</v>
      </c>
      <c r="N473" s="288"/>
      <c r="O473" s="288"/>
      <c r="P473" s="288"/>
      <c r="Q473" s="288"/>
      <c r="R473" s="288"/>
      <c r="S473" s="288"/>
      <c r="T473" s="288"/>
      <c r="U473" s="288"/>
      <c r="V473" s="288"/>
      <c r="W473" s="288"/>
      <c r="X473" s="288"/>
      <c r="Y473" s="288"/>
      <c r="Z473" s="288"/>
      <c r="AA473" s="288"/>
      <c r="AB473" s="288"/>
      <c r="AC473" s="288"/>
      <c r="AD473" s="97"/>
    </row>
    <row r="474" spans="1:30" ht="18" customHeight="1">
      <c r="A474" s="104"/>
      <c r="B474" s="121"/>
      <c r="C474" s="122"/>
      <c r="D474" s="54"/>
      <c r="E474" s="254" t="s">
        <v>401</v>
      </c>
      <c r="F474" s="255" t="s">
        <v>328</v>
      </c>
      <c r="G474" s="256">
        <v>2</v>
      </c>
      <c r="H474" s="257"/>
      <c r="I474" s="258"/>
      <c r="J474" s="259">
        <v>40</v>
      </c>
      <c r="K474" s="101">
        <f t="shared" si="23"/>
        <v>0</v>
      </c>
      <c r="L474" s="101">
        <f t="shared" si="24"/>
        <v>0</v>
      </c>
      <c r="M474" s="58">
        <f t="shared" si="25"/>
        <v>20</v>
      </c>
      <c r="N474" s="288"/>
      <c r="O474" s="288"/>
      <c r="P474" s="288"/>
      <c r="Q474" s="288"/>
      <c r="R474" s="288"/>
      <c r="S474" s="288"/>
      <c r="T474" s="288"/>
      <c r="U474" s="288"/>
      <c r="V474" s="288"/>
      <c r="W474" s="288"/>
      <c r="X474" s="288"/>
      <c r="Y474" s="288"/>
      <c r="Z474" s="288"/>
      <c r="AA474" s="288"/>
      <c r="AB474" s="288"/>
      <c r="AC474" s="288"/>
      <c r="AD474" s="97"/>
    </row>
    <row r="475" spans="1:30" s="239" customFormat="1" ht="18" customHeight="1">
      <c r="A475" s="135"/>
      <c r="B475" s="121"/>
      <c r="C475" s="122"/>
      <c r="D475" s="54"/>
      <c r="E475" s="55" t="s">
        <v>281</v>
      </c>
      <c r="F475" s="56" t="s">
        <v>323</v>
      </c>
      <c r="G475" s="184">
        <v>2</v>
      </c>
      <c r="H475" s="158">
        <v>30</v>
      </c>
      <c r="I475" s="171"/>
      <c r="J475" s="120">
        <v>40</v>
      </c>
      <c r="K475" s="101">
        <f t="shared" si="23"/>
        <v>1.2</v>
      </c>
      <c r="L475" s="101">
        <f t="shared" si="24"/>
        <v>0</v>
      </c>
      <c r="M475" s="58">
        <f t="shared" si="25"/>
        <v>36</v>
      </c>
      <c r="N475" s="316"/>
      <c r="O475" s="316"/>
      <c r="P475" s="316"/>
      <c r="Q475" s="316"/>
      <c r="R475" s="316"/>
      <c r="S475" s="316"/>
      <c r="T475" s="316"/>
      <c r="U475" s="316"/>
      <c r="V475" s="316"/>
      <c r="W475" s="316"/>
      <c r="X475" s="316"/>
      <c r="Y475" s="316"/>
      <c r="Z475" s="316"/>
      <c r="AA475" s="316"/>
      <c r="AB475" s="316"/>
      <c r="AC475" s="316"/>
      <c r="AD475" s="97"/>
    </row>
    <row r="476" spans="1:30" s="239" customFormat="1" ht="18" customHeight="1">
      <c r="A476" s="135"/>
      <c r="B476" s="121"/>
      <c r="C476" s="122"/>
      <c r="D476" s="54"/>
      <c r="E476" s="55" t="s">
        <v>521</v>
      </c>
      <c r="F476" s="56" t="s">
        <v>323</v>
      </c>
      <c r="G476" s="184">
        <v>2</v>
      </c>
      <c r="H476" s="158"/>
      <c r="I476" s="171">
        <v>30</v>
      </c>
      <c r="J476" s="120">
        <v>40</v>
      </c>
      <c r="K476" s="101">
        <f t="shared" si="23"/>
        <v>0</v>
      </c>
      <c r="L476" s="101">
        <f t="shared" si="24"/>
        <v>1.2</v>
      </c>
      <c r="M476" s="58">
        <f t="shared" si="25"/>
        <v>27</v>
      </c>
      <c r="N476" s="316"/>
      <c r="O476" s="316"/>
      <c r="P476" s="316"/>
      <c r="Q476" s="316"/>
      <c r="R476" s="316"/>
      <c r="S476" s="316"/>
      <c r="T476" s="316"/>
      <c r="U476" s="316"/>
      <c r="V476" s="316"/>
      <c r="W476" s="316"/>
      <c r="X476" s="316"/>
      <c r="Y476" s="316"/>
      <c r="Z476" s="316"/>
      <c r="AA476" s="316"/>
      <c r="AB476" s="316"/>
      <c r="AC476" s="316"/>
      <c r="AD476" s="97"/>
    </row>
    <row r="477" spans="1:30" s="239" customFormat="1" ht="18" customHeight="1">
      <c r="A477" s="135"/>
      <c r="B477" s="121"/>
      <c r="C477" s="122"/>
      <c r="D477" s="54"/>
      <c r="E477" s="55" t="s">
        <v>522</v>
      </c>
      <c r="F477" s="56" t="s">
        <v>323</v>
      </c>
      <c r="G477" s="184">
        <v>2</v>
      </c>
      <c r="H477" s="158"/>
      <c r="I477" s="171">
        <v>30</v>
      </c>
      <c r="J477" s="120">
        <v>40</v>
      </c>
      <c r="K477" s="101">
        <f t="shared" si="23"/>
        <v>0</v>
      </c>
      <c r="L477" s="101">
        <f t="shared" si="24"/>
        <v>1.2</v>
      </c>
      <c r="M477" s="58">
        <f t="shared" si="25"/>
        <v>27</v>
      </c>
      <c r="N477" s="316"/>
      <c r="O477" s="316"/>
      <c r="P477" s="316"/>
      <c r="Q477" s="316"/>
      <c r="R477" s="316"/>
      <c r="S477" s="316"/>
      <c r="T477" s="316"/>
      <c r="U477" s="316"/>
      <c r="V477" s="316"/>
      <c r="W477" s="316"/>
      <c r="X477" s="316"/>
      <c r="Y477" s="316"/>
      <c r="Z477" s="316"/>
      <c r="AA477" s="316"/>
      <c r="AB477" s="316"/>
      <c r="AC477" s="316"/>
      <c r="AD477" s="97"/>
    </row>
    <row r="478" spans="1:30" s="239" customFormat="1" ht="18" customHeight="1">
      <c r="A478" s="135"/>
      <c r="B478" s="121"/>
      <c r="C478" s="122"/>
      <c r="D478" s="54"/>
      <c r="E478" s="55" t="s">
        <v>281</v>
      </c>
      <c r="F478" s="56" t="s">
        <v>180</v>
      </c>
      <c r="G478" s="184">
        <v>2</v>
      </c>
      <c r="H478" s="158">
        <v>30</v>
      </c>
      <c r="I478" s="171">
        <v>30</v>
      </c>
      <c r="J478" s="120">
        <v>40</v>
      </c>
      <c r="K478" s="101">
        <f t="shared" si="23"/>
        <v>1.2</v>
      </c>
      <c r="L478" s="101">
        <f t="shared" si="24"/>
        <v>1.2</v>
      </c>
      <c r="M478" s="58">
        <f t="shared" si="25"/>
        <v>63</v>
      </c>
      <c r="N478" s="316"/>
      <c r="O478" s="316"/>
      <c r="P478" s="316"/>
      <c r="Q478" s="316"/>
      <c r="R478" s="316"/>
      <c r="S478" s="316"/>
      <c r="T478" s="316"/>
      <c r="U478" s="316"/>
      <c r="V478" s="316"/>
      <c r="W478" s="316"/>
      <c r="X478" s="316"/>
      <c r="Y478" s="316"/>
      <c r="Z478" s="316"/>
      <c r="AA478" s="316"/>
      <c r="AB478" s="316"/>
      <c r="AC478" s="316"/>
      <c r="AD478" s="97"/>
    </row>
    <row r="479" spans="1:30" ht="18" customHeight="1">
      <c r="A479" s="104"/>
      <c r="B479" s="121"/>
      <c r="C479" s="122"/>
      <c r="D479" s="54"/>
      <c r="E479" s="55" t="s">
        <v>281</v>
      </c>
      <c r="F479" s="56" t="s">
        <v>442</v>
      </c>
      <c r="G479" s="184">
        <v>2</v>
      </c>
      <c r="H479" s="158">
        <v>30</v>
      </c>
      <c r="I479" s="171">
        <v>30</v>
      </c>
      <c r="J479" s="120">
        <v>40</v>
      </c>
      <c r="K479" s="101">
        <f t="shared" si="23"/>
        <v>1.2</v>
      </c>
      <c r="L479" s="101">
        <f t="shared" si="24"/>
        <v>1.2</v>
      </c>
      <c r="M479" s="58">
        <f t="shared" si="25"/>
        <v>63</v>
      </c>
      <c r="N479" s="288"/>
      <c r="O479" s="288"/>
      <c r="P479" s="288"/>
      <c r="Q479" s="288"/>
      <c r="R479" s="288"/>
      <c r="S479" s="288"/>
      <c r="T479" s="288"/>
      <c r="U479" s="288"/>
      <c r="V479" s="288"/>
      <c r="W479" s="288"/>
      <c r="X479" s="288"/>
      <c r="Y479" s="288"/>
      <c r="Z479" s="288"/>
      <c r="AA479" s="288"/>
      <c r="AB479" s="288"/>
      <c r="AC479" s="288"/>
      <c r="AD479" s="97"/>
    </row>
    <row r="480" spans="1:30" ht="18" customHeight="1">
      <c r="A480" s="104"/>
      <c r="B480" s="121"/>
      <c r="C480" s="122"/>
      <c r="D480" s="54"/>
      <c r="E480" s="55" t="s">
        <v>281</v>
      </c>
      <c r="F480" s="56" t="s">
        <v>443</v>
      </c>
      <c r="G480" s="184">
        <v>2</v>
      </c>
      <c r="H480" s="158">
        <v>30</v>
      </c>
      <c r="I480" s="171">
        <v>30</v>
      </c>
      <c r="J480" s="120">
        <v>40</v>
      </c>
      <c r="K480" s="101">
        <f t="shared" si="23"/>
        <v>1.2</v>
      </c>
      <c r="L480" s="101">
        <f t="shared" si="24"/>
        <v>1.2</v>
      </c>
      <c r="M480" s="58">
        <f t="shared" si="25"/>
        <v>63</v>
      </c>
      <c r="N480" s="288"/>
      <c r="O480" s="288"/>
      <c r="P480" s="288"/>
      <c r="Q480" s="288"/>
      <c r="R480" s="288"/>
      <c r="S480" s="288"/>
      <c r="T480" s="288"/>
      <c r="U480" s="288"/>
      <c r="V480" s="288"/>
      <c r="W480" s="288"/>
      <c r="X480" s="288"/>
      <c r="Y480" s="288"/>
      <c r="Z480" s="288"/>
      <c r="AA480" s="288"/>
      <c r="AB480" s="288"/>
      <c r="AC480" s="288"/>
      <c r="AD480" s="97"/>
    </row>
    <row r="481" spans="1:30" ht="18" customHeight="1">
      <c r="A481" s="118">
        <v>24</v>
      </c>
      <c r="B481" s="74" t="s">
        <v>124</v>
      </c>
      <c r="C481" s="75" t="s">
        <v>125</v>
      </c>
      <c r="D481" s="54">
        <v>21100150001</v>
      </c>
      <c r="E481" s="55" t="s">
        <v>325</v>
      </c>
      <c r="F481" s="198" t="s">
        <v>327</v>
      </c>
      <c r="G481" s="125">
        <v>1</v>
      </c>
      <c r="H481" s="218">
        <v>4</v>
      </c>
      <c r="I481" s="218">
        <v>4</v>
      </c>
      <c r="J481" s="120">
        <v>32</v>
      </c>
      <c r="K481" s="101">
        <f t="shared" si="23"/>
        <v>1</v>
      </c>
      <c r="L481" s="101">
        <f t="shared" si="24"/>
        <v>1.1000000000000001</v>
      </c>
      <c r="M481" s="58">
        <f t="shared" si="25"/>
        <v>7.3</v>
      </c>
      <c r="N481" s="324">
        <f>67.5/15</f>
        <v>4.5</v>
      </c>
      <c r="O481" s="317"/>
      <c r="P481" s="320">
        <f>SUM(M481:M494)+N481+O481</f>
        <v>59.8</v>
      </c>
      <c r="Q481" s="317"/>
      <c r="R481" s="320">
        <v>41</v>
      </c>
      <c r="S481" s="315">
        <v>450</v>
      </c>
      <c r="T481" s="317">
        <v>450</v>
      </c>
      <c r="U481" s="315">
        <v>112</v>
      </c>
      <c r="V481" s="347">
        <v>112</v>
      </c>
      <c r="W481" s="315">
        <v>56</v>
      </c>
      <c r="X481" s="317">
        <v>56</v>
      </c>
      <c r="Y481" s="320">
        <f>ROUND((P481-T481),1)</f>
        <v>-390.2</v>
      </c>
      <c r="Z481" s="359">
        <f>IF(OR(SUM(V481:V494)="",SUM(Q481:Q494)=""),0,IF(OR(SUM(U481:U494)=320,SUM(V481:V494)&gt;0),ROUND((SUM(Q481:Q494)-SUM(V481:V494)),1),0))</f>
        <v>-112</v>
      </c>
      <c r="AA481" s="359">
        <f>IF(OR(SUM(X481:X494)="",SUM(R481:R494)=""),0,IF(OR(SUM(W481:W494)=160,SUM(X481:X494)&gt;0),ROUND((SUM(R481:R494)-SUM(X481:X494)),1),0))</f>
        <v>-15</v>
      </c>
      <c r="AB481" s="311"/>
      <c r="AC481" s="363">
        <f>SUM(Y481:AA494)</f>
        <v>-517.20000000000005</v>
      </c>
      <c r="AD481" s="97"/>
    </row>
    <row r="482" spans="1:30" ht="18" customHeight="1">
      <c r="A482" s="104"/>
      <c r="B482" s="121"/>
      <c r="C482" s="122"/>
      <c r="D482" s="54">
        <v>21100150002</v>
      </c>
      <c r="E482" s="55" t="s">
        <v>325</v>
      </c>
      <c r="F482" s="198" t="s">
        <v>328</v>
      </c>
      <c r="G482" s="155">
        <v>1</v>
      </c>
      <c r="H482" s="219">
        <v>6</v>
      </c>
      <c r="I482" s="219">
        <v>6</v>
      </c>
      <c r="J482" s="120">
        <v>28</v>
      </c>
      <c r="K482" s="101">
        <f t="shared" si="23"/>
        <v>1</v>
      </c>
      <c r="L482" s="101">
        <f t="shared" si="24"/>
        <v>1</v>
      </c>
      <c r="M482" s="58">
        <f t="shared" si="25"/>
        <v>10.5</v>
      </c>
      <c r="N482" s="288"/>
      <c r="O482" s="288"/>
      <c r="P482" s="288"/>
      <c r="Q482" s="288"/>
      <c r="R482" s="288"/>
      <c r="S482" s="288"/>
      <c r="T482" s="288"/>
      <c r="U482" s="288"/>
      <c r="V482" s="288"/>
      <c r="W482" s="288"/>
      <c r="X482" s="288"/>
      <c r="Y482" s="288"/>
      <c r="Z482" s="288"/>
      <c r="AA482" s="288"/>
      <c r="AB482" s="288"/>
      <c r="AC482" s="288"/>
      <c r="AD482" s="97"/>
    </row>
    <row r="483" spans="1:30" ht="18" customHeight="1">
      <c r="A483" s="104"/>
      <c r="B483" s="121"/>
      <c r="C483" s="122"/>
      <c r="D483" s="54">
        <v>41000010801</v>
      </c>
      <c r="E483" s="55" t="s">
        <v>325</v>
      </c>
      <c r="F483" s="198" t="s">
        <v>329</v>
      </c>
      <c r="G483" s="155">
        <v>1</v>
      </c>
      <c r="H483" s="219">
        <v>2</v>
      </c>
      <c r="I483" s="219">
        <v>4</v>
      </c>
      <c r="J483" s="120">
        <v>27</v>
      </c>
      <c r="K483" s="101">
        <f t="shared" si="23"/>
        <v>1</v>
      </c>
      <c r="L483" s="101">
        <f t="shared" si="24"/>
        <v>1</v>
      </c>
      <c r="M483" s="58">
        <f t="shared" si="25"/>
        <v>5</v>
      </c>
      <c r="N483" s="288"/>
      <c r="O483" s="288"/>
      <c r="P483" s="288"/>
      <c r="Q483" s="288"/>
      <c r="R483" s="288"/>
      <c r="S483" s="288"/>
      <c r="T483" s="288"/>
      <c r="U483" s="288"/>
      <c r="V483" s="288"/>
      <c r="W483" s="288"/>
      <c r="X483" s="288"/>
      <c r="Y483" s="288"/>
      <c r="Z483" s="288"/>
      <c r="AA483" s="288"/>
      <c r="AB483" s="288"/>
      <c r="AC483" s="288"/>
      <c r="AD483" s="97"/>
    </row>
    <row r="484" spans="1:30" ht="18" customHeight="1">
      <c r="A484" s="104"/>
      <c r="B484" s="121"/>
      <c r="C484" s="122"/>
      <c r="D484" s="54">
        <v>21100149801</v>
      </c>
      <c r="E484" s="55" t="s">
        <v>337</v>
      </c>
      <c r="F484" s="198" t="s">
        <v>172</v>
      </c>
      <c r="G484" s="155">
        <v>1</v>
      </c>
      <c r="H484" s="219">
        <v>4</v>
      </c>
      <c r="I484" s="219">
        <v>4</v>
      </c>
      <c r="J484" s="120">
        <v>37</v>
      </c>
      <c r="K484" s="101">
        <f t="shared" si="23"/>
        <v>1.2</v>
      </c>
      <c r="L484" s="101">
        <f t="shared" si="24"/>
        <v>1.2</v>
      </c>
      <c r="M484" s="58">
        <f t="shared" si="25"/>
        <v>8.4</v>
      </c>
      <c r="N484" s="288"/>
      <c r="O484" s="288"/>
      <c r="P484" s="288"/>
      <c r="Q484" s="288"/>
      <c r="R484" s="288"/>
      <c r="S484" s="288"/>
      <c r="T484" s="288"/>
      <c r="U484" s="288"/>
      <c r="V484" s="288"/>
      <c r="W484" s="288"/>
      <c r="X484" s="288"/>
      <c r="Y484" s="288"/>
      <c r="Z484" s="288"/>
      <c r="AA484" s="288"/>
      <c r="AB484" s="288"/>
      <c r="AC484" s="288"/>
      <c r="AD484" s="97"/>
    </row>
    <row r="485" spans="1:30" ht="18" customHeight="1">
      <c r="A485" s="104"/>
      <c r="B485" s="121"/>
      <c r="C485" s="122"/>
      <c r="D485" s="54">
        <v>21100149802</v>
      </c>
      <c r="E485" s="55" t="s">
        <v>337</v>
      </c>
      <c r="F485" s="198" t="s">
        <v>173</v>
      </c>
      <c r="G485" s="155">
        <v>1</v>
      </c>
      <c r="H485" s="219">
        <v>4</v>
      </c>
      <c r="I485" s="219">
        <v>4</v>
      </c>
      <c r="J485" s="120">
        <v>33</v>
      </c>
      <c r="K485" s="101">
        <f t="shared" si="23"/>
        <v>1</v>
      </c>
      <c r="L485" s="101">
        <f t="shared" si="24"/>
        <v>1.1000000000000001</v>
      </c>
      <c r="M485" s="58">
        <f t="shared" si="25"/>
        <v>7.3</v>
      </c>
      <c r="N485" s="288"/>
      <c r="O485" s="288"/>
      <c r="P485" s="288"/>
      <c r="Q485" s="288"/>
      <c r="R485" s="288"/>
      <c r="S485" s="288"/>
      <c r="T485" s="288"/>
      <c r="U485" s="288"/>
      <c r="V485" s="288"/>
      <c r="W485" s="288"/>
      <c r="X485" s="288"/>
      <c r="Y485" s="288"/>
      <c r="Z485" s="288"/>
      <c r="AA485" s="288"/>
      <c r="AB485" s="288"/>
      <c r="AC485" s="288"/>
      <c r="AD485" s="97"/>
    </row>
    <row r="486" spans="1:30" ht="18" customHeight="1">
      <c r="A486" s="104"/>
      <c r="B486" s="121"/>
      <c r="C486" s="122"/>
      <c r="D486" s="54" t="s">
        <v>314</v>
      </c>
      <c r="E486" s="55" t="s">
        <v>331</v>
      </c>
      <c r="F486" s="56" t="s">
        <v>219</v>
      </c>
      <c r="G486" s="155">
        <v>1</v>
      </c>
      <c r="H486" s="219">
        <v>2</v>
      </c>
      <c r="I486" s="219"/>
      <c r="J486" s="120">
        <v>22</v>
      </c>
      <c r="K486" s="101">
        <f t="shared" si="23"/>
        <v>0</v>
      </c>
      <c r="L486" s="101">
        <f t="shared" si="24"/>
        <v>0</v>
      </c>
      <c r="M486" s="58">
        <f t="shared" si="25"/>
        <v>0</v>
      </c>
      <c r="N486" s="288"/>
      <c r="O486" s="288"/>
      <c r="P486" s="288"/>
      <c r="Q486" s="288"/>
      <c r="R486" s="288"/>
      <c r="S486" s="288"/>
      <c r="T486" s="288"/>
      <c r="U486" s="288"/>
      <c r="V486" s="288"/>
      <c r="W486" s="288"/>
      <c r="X486" s="288"/>
      <c r="Y486" s="288"/>
      <c r="Z486" s="288"/>
      <c r="AA486" s="288"/>
      <c r="AB486" s="288"/>
      <c r="AC486" s="288"/>
      <c r="AD486" s="97"/>
    </row>
    <row r="487" spans="1:30" ht="20.25" customHeight="1">
      <c r="A487" s="104"/>
      <c r="B487" s="121"/>
      <c r="C487" s="122"/>
      <c r="D487" s="54">
        <v>71400135502</v>
      </c>
      <c r="E487" s="55" t="s">
        <v>338</v>
      </c>
      <c r="F487" s="56" t="s">
        <v>180</v>
      </c>
      <c r="G487" s="155">
        <v>1</v>
      </c>
      <c r="H487" s="219">
        <v>8</v>
      </c>
      <c r="I487" s="219">
        <v>8</v>
      </c>
      <c r="J487" s="120">
        <v>40</v>
      </c>
      <c r="K487" s="101">
        <f t="shared" si="23"/>
        <v>1.2</v>
      </c>
      <c r="L487" s="101">
        <f t="shared" si="24"/>
        <v>1.2</v>
      </c>
      <c r="M487" s="58">
        <f t="shared" si="25"/>
        <v>16.8</v>
      </c>
      <c r="N487" s="288"/>
      <c r="O487" s="288"/>
      <c r="P487" s="288"/>
      <c r="Q487" s="288"/>
      <c r="R487" s="288"/>
      <c r="S487" s="288"/>
      <c r="T487" s="288"/>
      <c r="U487" s="288"/>
      <c r="V487" s="288"/>
      <c r="W487" s="288"/>
      <c r="X487" s="288"/>
      <c r="Y487" s="288"/>
      <c r="Z487" s="288"/>
      <c r="AA487" s="288"/>
      <c r="AB487" s="288"/>
      <c r="AC487" s="288"/>
      <c r="AD487" s="97"/>
    </row>
    <row r="488" spans="1:30" ht="18" hidden="1" customHeight="1">
      <c r="A488" s="104"/>
      <c r="B488" s="121"/>
      <c r="C488" s="122"/>
      <c r="D488" s="54"/>
      <c r="E488" s="55"/>
      <c r="F488" s="56"/>
      <c r="G488" s="155"/>
      <c r="H488" s="156"/>
      <c r="I488" s="156"/>
      <c r="J488" s="120"/>
      <c r="K488" s="101">
        <f t="shared" si="23"/>
        <v>0</v>
      </c>
      <c r="L488" s="101">
        <f t="shared" si="24"/>
        <v>0</v>
      </c>
      <c r="M488" s="58">
        <f t="shared" si="25"/>
        <v>0</v>
      </c>
      <c r="N488" s="288"/>
      <c r="O488" s="288"/>
      <c r="P488" s="288"/>
      <c r="Q488" s="288"/>
      <c r="R488" s="288"/>
      <c r="S488" s="288"/>
      <c r="T488" s="288"/>
      <c r="U488" s="288"/>
      <c r="V488" s="288"/>
      <c r="W488" s="288"/>
      <c r="X488" s="288"/>
      <c r="Y488" s="288"/>
      <c r="Z488" s="288"/>
      <c r="AA488" s="288"/>
      <c r="AB488" s="288"/>
      <c r="AC488" s="288"/>
      <c r="AD488" s="97"/>
    </row>
    <row r="489" spans="1:30" ht="18" hidden="1" customHeight="1">
      <c r="A489" s="104"/>
      <c r="B489" s="121"/>
      <c r="C489" s="122"/>
      <c r="D489" s="54"/>
      <c r="E489" s="55"/>
      <c r="F489" s="56"/>
      <c r="G489" s="155"/>
      <c r="H489" s="156"/>
      <c r="I489" s="156"/>
      <c r="J489" s="120"/>
      <c r="K489" s="101">
        <f t="shared" si="23"/>
        <v>0</v>
      </c>
      <c r="L489" s="101">
        <f t="shared" si="24"/>
        <v>0</v>
      </c>
      <c r="M489" s="58">
        <f t="shared" si="25"/>
        <v>0</v>
      </c>
      <c r="N489" s="288"/>
      <c r="O489" s="288"/>
      <c r="P489" s="288"/>
      <c r="Q489" s="288"/>
      <c r="R489" s="288"/>
      <c r="S489" s="288"/>
      <c r="T489" s="288"/>
      <c r="U489" s="288"/>
      <c r="V489" s="288"/>
      <c r="W489" s="288"/>
      <c r="X489" s="288"/>
      <c r="Y489" s="288"/>
      <c r="Z489" s="288"/>
      <c r="AA489" s="288"/>
      <c r="AB489" s="288"/>
      <c r="AC489" s="288"/>
      <c r="AD489" s="97"/>
    </row>
    <row r="490" spans="1:30" ht="18" hidden="1" customHeight="1">
      <c r="A490" s="135"/>
      <c r="B490" s="121"/>
      <c r="C490" s="122"/>
      <c r="D490" s="54"/>
      <c r="E490" s="55"/>
      <c r="F490" s="56"/>
      <c r="G490" s="155"/>
      <c r="H490" s="156"/>
      <c r="I490" s="156"/>
      <c r="J490" s="120"/>
      <c r="K490" s="101">
        <f t="shared" si="23"/>
        <v>0</v>
      </c>
      <c r="L490" s="101">
        <f t="shared" si="24"/>
        <v>0</v>
      </c>
      <c r="M490" s="58">
        <f t="shared" si="25"/>
        <v>0</v>
      </c>
      <c r="N490" s="316"/>
      <c r="O490" s="316"/>
      <c r="P490" s="316"/>
      <c r="Q490" s="316"/>
      <c r="R490" s="316"/>
      <c r="S490" s="316"/>
      <c r="T490" s="316"/>
      <c r="U490" s="316"/>
      <c r="V490" s="316"/>
      <c r="W490" s="316"/>
      <c r="X490" s="316"/>
      <c r="Y490" s="316"/>
      <c r="Z490" s="316"/>
      <c r="AA490" s="316"/>
      <c r="AB490" s="316"/>
      <c r="AC490" s="316"/>
      <c r="AD490" s="97"/>
    </row>
    <row r="491" spans="1:30" ht="18" hidden="1" customHeight="1">
      <c r="A491" s="135"/>
      <c r="B491" s="121"/>
      <c r="C491" s="122"/>
      <c r="D491" s="54"/>
      <c r="E491" s="55"/>
      <c r="F491" s="56"/>
      <c r="G491" s="155"/>
      <c r="H491" s="156"/>
      <c r="I491" s="156"/>
      <c r="J491" s="120"/>
      <c r="K491" s="101">
        <f t="shared" si="23"/>
        <v>0</v>
      </c>
      <c r="L491" s="101">
        <f t="shared" si="24"/>
        <v>0</v>
      </c>
      <c r="M491" s="58">
        <f t="shared" si="25"/>
        <v>0</v>
      </c>
      <c r="N491" s="316"/>
      <c r="O491" s="316"/>
      <c r="P491" s="316"/>
      <c r="Q491" s="316"/>
      <c r="R491" s="316"/>
      <c r="S491" s="316"/>
      <c r="T491" s="316"/>
      <c r="U491" s="316"/>
      <c r="V491" s="316"/>
      <c r="W491" s="316"/>
      <c r="X491" s="316"/>
      <c r="Y491" s="316"/>
      <c r="Z491" s="316"/>
      <c r="AA491" s="316"/>
      <c r="AB491" s="316"/>
      <c r="AC491" s="316"/>
      <c r="AD491" s="97"/>
    </row>
    <row r="492" spans="1:30" ht="18" hidden="1" customHeight="1">
      <c r="A492" s="104"/>
      <c r="B492" s="121"/>
      <c r="C492" s="122"/>
      <c r="D492" s="54"/>
      <c r="E492" s="55"/>
      <c r="F492" s="56"/>
      <c r="G492" s="155"/>
      <c r="H492" s="156"/>
      <c r="I492" s="156"/>
      <c r="J492" s="120"/>
      <c r="K492" s="101">
        <f t="shared" si="23"/>
        <v>0</v>
      </c>
      <c r="L492" s="101">
        <f t="shared" si="24"/>
        <v>0</v>
      </c>
      <c r="M492" s="58">
        <f t="shared" si="25"/>
        <v>0</v>
      </c>
      <c r="N492" s="288"/>
      <c r="O492" s="288"/>
      <c r="P492" s="288"/>
      <c r="Q492" s="288"/>
      <c r="R492" s="288"/>
      <c r="S492" s="288"/>
      <c r="T492" s="288"/>
      <c r="U492" s="288"/>
      <c r="V492" s="288"/>
      <c r="W492" s="288"/>
      <c r="X492" s="288"/>
      <c r="Y492" s="288"/>
      <c r="Z492" s="288"/>
      <c r="AA492" s="288"/>
      <c r="AB492" s="288"/>
      <c r="AC492" s="288"/>
      <c r="AD492" s="97"/>
    </row>
    <row r="493" spans="1:30" ht="18" hidden="1" customHeight="1">
      <c r="A493" s="135"/>
      <c r="B493" s="121"/>
      <c r="C493" s="122"/>
      <c r="D493" s="54"/>
      <c r="E493" s="55"/>
      <c r="F493" s="56"/>
      <c r="G493" s="155"/>
      <c r="H493" s="156"/>
      <c r="I493" s="156"/>
      <c r="J493" s="120"/>
      <c r="K493" s="101">
        <f t="shared" si="23"/>
        <v>0</v>
      </c>
      <c r="L493" s="101">
        <f t="shared" si="24"/>
        <v>0</v>
      </c>
      <c r="M493" s="58">
        <f t="shared" si="25"/>
        <v>0</v>
      </c>
      <c r="N493" s="316"/>
      <c r="O493" s="316"/>
      <c r="P493" s="316"/>
      <c r="Q493" s="316"/>
      <c r="R493" s="316"/>
      <c r="S493" s="316"/>
      <c r="T493" s="316"/>
      <c r="U493" s="316"/>
      <c r="V493" s="316"/>
      <c r="W493" s="316"/>
      <c r="X493" s="316"/>
      <c r="Y493" s="316"/>
      <c r="Z493" s="316"/>
      <c r="AA493" s="316"/>
      <c r="AB493" s="316"/>
      <c r="AC493" s="316"/>
      <c r="AD493" s="97"/>
    </row>
    <row r="494" spans="1:30" ht="18" hidden="1" customHeight="1">
      <c r="A494" s="104"/>
      <c r="B494" s="121"/>
      <c r="C494" s="122"/>
      <c r="D494" s="54"/>
      <c r="E494" s="55"/>
      <c r="F494" s="56"/>
      <c r="G494" s="184"/>
      <c r="H494" s="158"/>
      <c r="I494" s="171"/>
      <c r="J494" s="120"/>
      <c r="K494" s="101">
        <f t="shared" si="23"/>
        <v>0</v>
      </c>
      <c r="L494" s="101">
        <f t="shared" si="24"/>
        <v>0</v>
      </c>
      <c r="M494" s="58">
        <f t="shared" si="25"/>
        <v>0</v>
      </c>
      <c r="N494" s="288"/>
      <c r="O494" s="288"/>
      <c r="P494" s="288"/>
      <c r="Q494" s="288"/>
      <c r="R494" s="288"/>
      <c r="S494" s="288"/>
      <c r="T494" s="288"/>
      <c r="U494" s="288"/>
      <c r="V494" s="288"/>
      <c r="W494" s="288"/>
      <c r="X494" s="288"/>
      <c r="Y494" s="288"/>
      <c r="Z494" s="288"/>
      <c r="AA494" s="288"/>
      <c r="AB494" s="288"/>
      <c r="AC494" s="288"/>
      <c r="AD494" s="97"/>
    </row>
    <row r="495" spans="1:30" ht="18" customHeight="1">
      <c r="A495" s="118">
        <v>25</v>
      </c>
      <c r="B495" s="74" t="s">
        <v>126</v>
      </c>
      <c r="C495" s="75" t="s">
        <v>127</v>
      </c>
      <c r="D495" s="54">
        <v>21100150701</v>
      </c>
      <c r="E495" s="55" t="s">
        <v>151</v>
      </c>
      <c r="F495" s="88" t="s">
        <v>152</v>
      </c>
      <c r="G495" s="155">
        <v>1</v>
      </c>
      <c r="H495" s="219">
        <v>30</v>
      </c>
      <c r="I495" s="219">
        <v>30</v>
      </c>
      <c r="J495" s="120">
        <v>22</v>
      </c>
      <c r="K495" s="101">
        <f t="shared" si="23"/>
        <v>1</v>
      </c>
      <c r="L495" s="101">
        <f t="shared" si="24"/>
        <v>1</v>
      </c>
      <c r="M495" s="58">
        <f t="shared" si="25"/>
        <v>52.5</v>
      </c>
      <c r="N495" s="324">
        <v>67.5</v>
      </c>
      <c r="O495" s="317"/>
      <c r="P495" s="320">
        <f>SUM(M495:M518)+N495+O495</f>
        <v>1312.6</v>
      </c>
      <c r="Q495" s="317">
        <v>0</v>
      </c>
      <c r="R495" s="320">
        <v>21</v>
      </c>
      <c r="S495" s="315">
        <v>450</v>
      </c>
      <c r="T495" s="317">
        <v>450</v>
      </c>
      <c r="U495" s="315">
        <v>112</v>
      </c>
      <c r="V495" s="347">
        <v>112</v>
      </c>
      <c r="W495" s="315">
        <v>56</v>
      </c>
      <c r="X495" s="317">
        <v>56</v>
      </c>
      <c r="Y495" s="320">
        <f>ROUND((P495-T495),1)</f>
        <v>862.6</v>
      </c>
      <c r="Z495" s="359">
        <f>IF(OR(SUM(V495:V518)="",SUM(Q495:Q518)=""),0,IF(OR(SUM(U495:U518)=320,SUM(V495:V518)&gt;0),ROUND((SUM(Q495:Q518)-SUM(V495:V518)),1),0))</f>
        <v>-112</v>
      </c>
      <c r="AA495" s="359">
        <f>IF(OR(SUM(X495:X518)="",SUM(R495:R518)=""),0,IF(OR(SUM(W495:W518)=160,SUM(X495:X518)&gt;0),ROUND((SUM(R495:R518)-SUM(X495:X518)),1),0))</f>
        <v>-35</v>
      </c>
      <c r="AB495" s="311"/>
      <c r="AC495" s="363">
        <f>SUM(Y495:AA518)</f>
        <v>715.6</v>
      </c>
      <c r="AD495" s="97"/>
    </row>
    <row r="496" spans="1:30" ht="18" customHeight="1">
      <c r="A496" s="104"/>
      <c r="B496" s="121"/>
      <c r="C496" s="122"/>
      <c r="D496" s="54">
        <v>21100148201</v>
      </c>
      <c r="E496" s="55" t="s">
        <v>153</v>
      </c>
      <c r="F496" s="56" t="s">
        <v>152</v>
      </c>
      <c r="G496" s="153">
        <v>1</v>
      </c>
      <c r="H496" s="219">
        <v>30</v>
      </c>
      <c r="I496" s="219">
        <v>30</v>
      </c>
      <c r="J496" s="120">
        <v>22</v>
      </c>
      <c r="K496" s="101">
        <f t="shared" si="23"/>
        <v>1</v>
      </c>
      <c r="L496" s="101">
        <f t="shared" si="24"/>
        <v>1</v>
      </c>
      <c r="M496" s="58">
        <f t="shared" si="25"/>
        <v>52.5</v>
      </c>
      <c r="N496" s="288"/>
      <c r="O496" s="288"/>
      <c r="P496" s="288"/>
      <c r="Q496" s="288"/>
      <c r="R496" s="288"/>
      <c r="S496" s="288"/>
      <c r="T496" s="288"/>
      <c r="U496" s="288"/>
      <c r="V496" s="288"/>
      <c r="W496" s="288"/>
      <c r="X496" s="288"/>
      <c r="Y496" s="288"/>
      <c r="Z496" s="288"/>
      <c r="AA496" s="288"/>
      <c r="AB496" s="288"/>
      <c r="AC496" s="288"/>
      <c r="AD496" s="97"/>
    </row>
    <row r="497" spans="1:30" ht="18" customHeight="1">
      <c r="A497" s="104"/>
      <c r="B497" s="121"/>
      <c r="C497" s="122"/>
      <c r="D497" s="54" t="s">
        <v>154</v>
      </c>
      <c r="E497" s="55" t="s">
        <v>153</v>
      </c>
      <c r="F497" s="56" t="s">
        <v>347</v>
      </c>
      <c r="G497" s="153">
        <v>1</v>
      </c>
      <c r="H497" s="219">
        <v>30</v>
      </c>
      <c r="I497" s="219">
        <v>30</v>
      </c>
      <c r="J497" s="120">
        <v>43</v>
      </c>
      <c r="K497" s="101">
        <f t="shared" si="23"/>
        <v>1.2</v>
      </c>
      <c r="L497" s="101">
        <f t="shared" si="24"/>
        <v>1.2</v>
      </c>
      <c r="M497" s="58">
        <f t="shared" si="25"/>
        <v>63</v>
      </c>
      <c r="N497" s="288"/>
      <c r="O497" s="288"/>
      <c r="P497" s="288"/>
      <c r="Q497" s="288"/>
      <c r="R497" s="288"/>
      <c r="S497" s="288"/>
      <c r="T497" s="288"/>
      <c r="U497" s="288"/>
      <c r="V497" s="288"/>
      <c r="W497" s="288"/>
      <c r="X497" s="288"/>
      <c r="Y497" s="288"/>
      <c r="Z497" s="288"/>
      <c r="AA497" s="288"/>
      <c r="AB497" s="288"/>
      <c r="AC497" s="288"/>
      <c r="AD497" s="97"/>
    </row>
    <row r="498" spans="1:30" ht="18" customHeight="1">
      <c r="A498" s="104"/>
      <c r="B498" s="121"/>
      <c r="C498" s="122"/>
      <c r="D498" s="54" t="s">
        <v>155</v>
      </c>
      <c r="E498" s="55" t="s">
        <v>156</v>
      </c>
      <c r="F498" s="56" t="s">
        <v>152</v>
      </c>
      <c r="G498" s="153">
        <v>1</v>
      </c>
      <c r="H498" s="219">
        <v>30</v>
      </c>
      <c r="I498" s="219">
        <v>30</v>
      </c>
      <c r="J498" s="120">
        <v>22</v>
      </c>
      <c r="K498" s="101">
        <f t="shared" si="23"/>
        <v>1</v>
      </c>
      <c r="L498" s="101">
        <f t="shared" si="24"/>
        <v>1</v>
      </c>
      <c r="M498" s="58">
        <f t="shared" si="25"/>
        <v>52.5</v>
      </c>
      <c r="N498" s="288"/>
      <c r="O498" s="288"/>
      <c r="P498" s="288"/>
      <c r="Q498" s="288"/>
      <c r="R498" s="288"/>
      <c r="S498" s="288"/>
      <c r="T498" s="288"/>
      <c r="U498" s="288"/>
      <c r="V498" s="288"/>
      <c r="W498" s="288"/>
      <c r="X498" s="288"/>
      <c r="Y498" s="288"/>
      <c r="Z498" s="288"/>
      <c r="AA498" s="288"/>
      <c r="AB498" s="288"/>
      <c r="AC498" s="288"/>
      <c r="AD498" s="97"/>
    </row>
    <row r="499" spans="1:30" ht="18" customHeight="1">
      <c r="A499" s="104"/>
      <c r="B499" s="121"/>
      <c r="C499" s="122"/>
      <c r="D499" s="54" t="s">
        <v>157</v>
      </c>
      <c r="E499" s="55" t="s">
        <v>158</v>
      </c>
      <c r="F499" s="56" t="s">
        <v>159</v>
      </c>
      <c r="G499" s="153">
        <v>1</v>
      </c>
      <c r="H499" s="219">
        <v>35</v>
      </c>
      <c r="I499" s="219"/>
      <c r="J499" s="120">
        <v>70</v>
      </c>
      <c r="K499" s="101">
        <f t="shared" si="23"/>
        <v>1.3</v>
      </c>
      <c r="L499" s="101">
        <f t="shared" si="24"/>
        <v>0</v>
      </c>
      <c r="M499" s="58">
        <f t="shared" si="25"/>
        <v>45.5</v>
      </c>
      <c r="N499" s="288"/>
      <c r="O499" s="288"/>
      <c r="P499" s="288"/>
      <c r="Q499" s="288"/>
      <c r="R499" s="288"/>
      <c r="S499" s="288"/>
      <c r="T499" s="288"/>
      <c r="U499" s="288"/>
      <c r="V499" s="288"/>
      <c r="W499" s="288"/>
      <c r="X499" s="288"/>
      <c r="Y499" s="288"/>
      <c r="Z499" s="288"/>
      <c r="AA499" s="288"/>
      <c r="AB499" s="288"/>
      <c r="AC499" s="288"/>
      <c r="AD499" s="97"/>
    </row>
    <row r="500" spans="1:30" ht="18" customHeight="1">
      <c r="A500" s="104"/>
      <c r="B500" s="121"/>
      <c r="C500" s="122"/>
      <c r="D500" s="54" t="s">
        <v>157</v>
      </c>
      <c r="E500" s="55" t="s">
        <v>158</v>
      </c>
      <c r="F500" s="56" t="s">
        <v>159</v>
      </c>
      <c r="G500" s="153">
        <v>1</v>
      </c>
      <c r="H500" s="219"/>
      <c r="I500" s="219">
        <v>55</v>
      </c>
      <c r="J500" s="120">
        <v>35</v>
      </c>
      <c r="K500" s="101">
        <f t="shared" si="23"/>
        <v>0</v>
      </c>
      <c r="L500" s="101">
        <f t="shared" si="24"/>
        <v>1.1000000000000001</v>
      </c>
      <c r="M500" s="58">
        <f t="shared" si="25"/>
        <v>45.4</v>
      </c>
      <c r="N500" s="288"/>
      <c r="O500" s="288"/>
      <c r="P500" s="288"/>
      <c r="Q500" s="288"/>
      <c r="R500" s="288"/>
      <c r="S500" s="288"/>
      <c r="T500" s="288"/>
      <c r="U500" s="288"/>
      <c r="V500" s="288"/>
      <c r="W500" s="288"/>
      <c r="X500" s="288"/>
      <c r="Y500" s="288"/>
      <c r="Z500" s="288"/>
      <c r="AA500" s="288"/>
      <c r="AB500" s="288"/>
      <c r="AC500" s="288"/>
      <c r="AD500" s="97"/>
    </row>
    <row r="501" spans="1:30" ht="18" customHeight="1">
      <c r="A501" s="104"/>
      <c r="B501" s="121"/>
      <c r="C501" s="122"/>
      <c r="D501" s="54" t="s">
        <v>157</v>
      </c>
      <c r="E501" s="55" t="s">
        <v>158</v>
      </c>
      <c r="F501" s="56" t="s">
        <v>159</v>
      </c>
      <c r="G501" s="153">
        <v>1</v>
      </c>
      <c r="H501" s="219"/>
      <c r="I501" s="219">
        <v>55</v>
      </c>
      <c r="J501" s="120">
        <v>35</v>
      </c>
      <c r="K501" s="101">
        <f t="shared" si="23"/>
        <v>0</v>
      </c>
      <c r="L501" s="101">
        <f t="shared" si="24"/>
        <v>1.1000000000000001</v>
      </c>
      <c r="M501" s="58">
        <f t="shared" si="25"/>
        <v>45.4</v>
      </c>
      <c r="N501" s="288"/>
      <c r="O501" s="288"/>
      <c r="P501" s="288"/>
      <c r="Q501" s="288"/>
      <c r="R501" s="288"/>
      <c r="S501" s="288"/>
      <c r="T501" s="288"/>
      <c r="U501" s="288"/>
      <c r="V501" s="288"/>
      <c r="W501" s="288"/>
      <c r="X501" s="288"/>
      <c r="Y501" s="288"/>
      <c r="Z501" s="288"/>
      <c r="AA501" s="288"/>
      <c r="AB501" s="288"/>
      <c r="AC501" s="288"/>
      <c r="AD501" s="97"/>
    </row>
    <row r="502" spans="1:30" ht="18" customHeight="1">
      <c r="A502" s="104"/>
      <c r="B502" s="121"/>
      <c r="C502" s="122"/>
      <c r="D502" s="54" t="s">
        <v>160</v>
      </c>
      <c r="E502" s="55" t="s">
        <v>161</v>
      </c>
      <c r="F502" s="56" t="s">
        <v>162</v>
      </c>
      <c r="G502" s="153">
        <v>1</v>
      </c>
      <c r="H502" s="219">
        <v>45</v>
      </c>
      <c r="I502" s="219">
        <v>30</v>
      </c>
      <c r="J502" s="120">
        <v>32</v>
      </c>
      <c r="K502" s="101">
        <f t="shared" si="23"/>
        <v>1</v>
      </c>
      <c r="L502" s="101">
        <f t="shared" si="24"/>
        <v>1.1000000000000001</v>
      </c>
      <c r="M502" s="58">
        <f t="shared" si="25"/>
        <v>69.8</v>
      </c>
      <c r="N502" s="288"/>
      <c r="O502" s="288"/>
      <c r="P502" s="288"/>
      <c r="Q502" s="288"/>
      <c r="R502" s="288"/>
      <c r="S502" s="288"/>
      <c r="T502" s="288"/>
      <c r="U502" s="288"/>
      <c r="V502" s="288"/>
      <c r="W502" s="288"/>
      <c r="X502" s="288"/>
      <c r="Y502" s="288"/>
      <c r="Z502" s="288"/>
      <c r="AA502" s="288"/>
      <c r="AB502" s="288"/>
      <c r="AC502" s="288"/>
      <c r="AD502" s="97"/>
    </row>
    <row r="503" spans="1:30" ht="18" customHeight="1">
      <c r="A503" s="104"/>
      <c r="B503" s="121"/>
      <c r="C503" s="122"/>
      <c r="D503" s="54" t="s">
        <v>163</v>
      </c>
      <c r="E503" s="55" t="s">
        <v>164</v>
      </c>
      <c r="F503" s="56" t="s">
        <v>165</v>
      </c>
      <c r="G503" s="153">
        <v>1</v>
      </c>
      <c r="H503" s="219">
        <v>30</v>
      </c>
      <c r="I503" s="219">
        <v>60</v>
      </c>
      <c r="J503" s="120">
        <v>40</v>
      </c>
      <c r="K503" s="101">
        <f t="shared" si="23"/>
        <v>1.2</v>
      </c>
      <c r="L503" s="101">
        <f t="shared" si="24"/>
        <v>1.2</v>
      </c>
      <c r="M503" s="58">
        <f t="shared" si="25"/>
        <v>90</v>
      </c>
      <c r="N503" s="288"/>
      <c r="O503" s="288"/>
      <c r="P503" s="288"/>
      <c r="Q503" s="288"/>
      <c r="R503" s="288"/>
      <c r="S503" s="288"/>
      <c r="T503" s="288"/>
      <c r="U503" s="288"/>
      <c r="V503" s="288"/>
      <c r="W503" s="288"/>
      <c r="X503" s="288"/>
      <c r="Y503" s="288"/>
      <c r="Z503" s="288"/>
      <c r="AA503" s="288"/>
      <c r="AB503" s="288"/>
      <c r="AC503" s="288"/>
      <c r="AD503" s="97"/>
    </row>
    <row r="504" spans="1:30" ht="18" customHeight="1">
      <c r="A504" s="104"/>
      <c r="B504" s="121"/>
      <c r="C504" s="122"/>
      <c r="D504" s="54"/>
      <c r="E504" s="55" t="s">
        <v>156</v>
      </c>
      <c r="F504" s="56" t="s">
        <v>166</v>
      </c>
      <c r="G504" s="153">
        <v>1</v>
      </c>
      <c r="H504" s="219">
        <v>45</v>
      </c>
      <c r="I504" s="219">
        <v>30</v>
      </c>
      <c r="J504" s="120">
        <v>40</v>
      </c>
      <c r="K504" s="101">
        <f t="shared" si="23"/>
        <v>1.2</v>
      </c>
      <c r="L504" s="101">
        <f t="shared" si="24"/>
        <v>1.2</v>
      </c>
      <c r="M504" s="58">
        <f t="shared" si="25"/>
        <v>81</v>
      </c>
      <c r="N504" s="288"/>
      <c r="O504" s="288"/>
      <c r="P504" s="288"/>
      <c r="Q504" s="288"/>
      <c r="R504" s="288"/>
      <c r="S504" s="288"/>
      <c r="T504" s="288"/>
      <c r="U504" s="288"/>
      <c r="V504" s="288"/>
      <c r="W504" s="288"/>
      <c r="X504" s="288"/>
      <c r="Y504" s="288"/>
      <c r="Z504" s="288"/>
      <c r="AA504" s="288"/>
      <c r="AB504" s="288"/>
      <c r="AC504" s="288"/>
      <c r="AD504" s="97"/>
    </row>
    <row r="505" spans="1:30" ht="18" customHeight="1">
      <c r="A505" s="104"/>
      <c r="B505" s="77"/>
      <c r="C505" s="122"/>
      <c r="D505" s="54"/>
      <c r="E505" s="141" t="s">
        <v>176</v>
      </c>
      <c r="F505" s="56" t="s">
        <v>263</v>
      </c>
      <c r="G505" s="153"/>
      <c r="H505" s="151"/>
      <c r="I505" s="170"/>
      <c r="J505" s="120"/>
      <c r="K505" s="101">
        <f t="shared" si="23"/>
        <v>0</v>
      </c>
      <c r="L505" s="101">
        <f t="shared" si="24"/>
        <v>0</v>
      </c>
      <c r="M505" s="58">
        <f t="shared" si="25"/>
        <v>0</v>
      </c>
      <c r="N505" s="288"/>
      <c r="O505" s="288"/>
      <c r="P505" s="288"/>
      <c r="Q505" s="288"/>
      <c r="R505" s="288"/>
      <c r="S505" s="288"/>
      <c r="T505" s="288"/>
      <c r="U505" s="288"/>
      <c r="V505" s="288"/>
      <c r="W505" s="288"/>
      <c r="X505" s="288"/>
      <c r="Y505" s="288"/>
      <c r="Z505" s="288"/>
      <c r="AA505" s="288"/>
      <c r="AB505" s="288"/>
      <c r="AC505" s="288"/>
      <c r="AD505" s="97"/>
    </row>
    <row r="506" spans="1:30" ht="18" customHeight="1">
      <c r="A506" s="104"/>
      <c r="B506" s="121"/>
      <c r="C506" s="122"/>
      <c r="D506" s="54"/>
      <c r="E506" s="221" t="s">
        <v>193</v>
      </c>
      <c r="F506" s="222" t="s">
        <v>71</v>
      </c>
      <c r="G506" s="235"/>
      <c r="H506" s="236"/>
      <c r="I506" s="237"/>
      <c r="J506" s="238">
        <v>37</v>
      </c>
      <c r="K506" s="101">
        <f t="shared" si="23"/>
        <v>0</v>
      </c>
      <c r="L506" s="101">
        <f t="shared" si="24"/>
        <v>0</v>
      </c>
      <c r="M506" s="58">
        <f t="shared" si="25"/>
        <v>18.5</v>
      </c>
      <c r="N506" s="288"/>
      <c r="O506" s="288"/>
      <c r="P506" s="288"/>
      <c r="Q506" s="288"/>
      <c r="R506" s="288"/>
      <c r="S506" s="288"/>
      <c r="T506" s="288"/>
      <c r="U506" s="288"/>
      <c r="V506" s="288"/>
      <c r="W506" s="288"/>
      <c r="X506" s="288"/>
      <c r="Y506" s="288"/>
      <c r="Z506" s="288"/>
      <c r="AA506" s="288"/>
      <c r="AB506" s="288"/>
      <c r="AC506" s="288"/>
      <c r="AD506" s="97"/>
    </row>
    <row r="507" spans="1:30" ht="18" customHeight="1">
      <c r="A507" s="104"/>
      <c r="B507" s="123"/>
      <c r="C507" s="122"/>
      <c r="D507" s="54"/>
      <c r="E507" s="55" t="s">
        <v>446</v>
      </c>
      <c r="F507" s="56" t="s">
        <v>205</v>
      </c>
      <c r="G507" s="153">
        <v>2</v>
      </c>
      <c r="H507" s="151">
        <v>15</v>
      </c>
      <c r="I507" s="170">
        <v>30</v>
      </c>
      <c r="J507" s="187">
        <v>40</v>
      </c>
      <c r="K507" s="101">
        <f t="shared" si="23"/>
        <v>1.2</v>
      </c>
      <c r="L507" s="101">
        <f t="shared" si="24"/>
        <v>1.2</v>
      </c>
      <c r="M507" s="58">
        <f t="shared" si="25"/>
        <v>45</v>
      </c>
      <c r="N507" s="288"/>
      <c r="O507" s="288"/>
      <c r="P507" s="288"/>
      <c r="Q507" s="288"/>
      <c r="R507" s="288"/>
      <c r="S507" s="288"/>
      <c r="T507" s="288"/>
      <c r="U507" s="288"/>
      <c r="V507" s="288"/>
      <c r="W507" s="288"/>
      <c r="X507" s="288"/>
      <c r="Y507" s="288"/>
      <c r="Z507" s="288"/>
      <c r="AA507" s="288"/>
      <c r="AB507" s="288"/>
      <c r="AC507" s="288"/>
      <c r="AD507" s="97"/>
    </row>
    <row r="508" spans="1:30" ht="18" customHeight="1">
      <c r="A508" s="104"/>
      <c r="B508" s="121"/>
      <c r="C508" s="122"/>
      <c r="D508" s="54"/>
      <c r="E508" s="55" t="s">
        <v>446</v>
      </c>
      <c r="F508" s="56" t="s">
        <v>240</v>
      </c>
      <c r="G508" s="153">
        <v>2</v>
      </c>
      <c r="H508" s="151">
        <v>15</v>
      </c>
      <c r="I508" s="170">
        <v>30</v>
      </c>
      <c r="J508" s="187">
        <v>40</v>
      </c>
      <c r="K508" s="101">
        <f t="shared" si="23"/>
        <v>1.2</v>
      </c>
      <c r="L508" s="101">
        <f t="shared" si="24"/>
        <v>1.2</v>
      </c>
      <c r="M508" s="58">
        <f t="shared" si="25"/>
        <v>45</v>
      </c>
      <c r="N508" s="288"/>
      <c r="O508" s="288"/>
      <c r="P508" s="288"/>
      <c r="Q508" s="288"/>
      <c r="R508" s="288"/>
      <c r="S508" s="288"/>
      <c r="T508" s="288"/>
      <c r="U508" s="288"/>
      <c r="V508" s="288"/>
      <c r="W508" s="288"/>
      <c r="X508" s="288"/>
      <c r="Y508" s="288"/>
      <c r="Z508" s="288"/>
      <c r="AA508" s="288"/>
      <c r="AB508" s="288"/>
      <c r="AC508" s="288"/>
      <c r="AD508" s="97"/>
    </row>
    <row r="509" spans="1:30" ht="18" customHeight="1">
      <c r="A509" s="104"/>
      <c r="B509" s="121"/>
      <c r="C509" s="122"/>
      <c r="D509" s="54"/>
      <c r="E509" s="55" t="s">
        <v>447</v>
      </c>
      <c r="F509" s="56" t="s">
        <v>219</v>
      </c>
      <c r="G509" s="153">
        <v>2</v>
      </c>
      <c r="H509" s="151">
        <v>30</v>
      </c>
      <c r="I509" s="170">
        <v>30</v>
      </c>
      <c r="J509" s="187">
        <v>40</v>
      </c>
      <c r="K509" s="101">
        <f t="shared" si="23"/>
        <v>1.2</v>
      </c>
      <c r="L509" s="101">
        <f t="shared" si="24"/>
        <v>1.2</v>
      </c>
      <c r="M509" s="58">
        <f t="shared" si="25"/>
        <v>63</v>
      </c>
      <c r="N509" s="288"/>
      <c r="O509" s="288"/>
      <c r="P509" s="288"/>
      <c r="Q509" s="288"/>
      <c r="R509" s="288"/>
      <c r="S509" s="288"/>
      <c r="T509" s="288"/>
      <c r="U509" s="288"/>
      <c r="V509" s="288"/>
      <c r="W509" s="288"/>
      <c r="X509" s="288"/>
      <c r="Y509" s="288"/>
      <c r="Z509" s="288"/>
      <c r="AA509" s="288"/>
      <c r="AB509" s="288"/>
      <c r="AC509" s="288"/>
      <c r="AD509" s="97"/>
    </row>
    <row r="510" spans="1:30" ht="18" customHeight="1">
      <c r="A510" s="135"/>
      <c r="B510" s="121"/>
      <c r="C510" s="122"/>
      <c r="D510" s="54"/>
      <c r="E510" s="55" t="s">
        <v>448</v>
      </c>
      <c r="F510" s="56" t="s">
        <v>263</v>
      </c>
      <c r="G510" s="153">
        <v>2</v>
      </c>
      <c r="H510" s="151">
        <v>30</v>
      </c>
      <c r="I510" s="170">
        <v>30</v>
      </c>
      <c r="J510" s="187">
        <v>40</v>
      </c>
      <c r="K510" s="101">
        <f t="shared" si="23"/>
        <v>1.2</v>
      </c>
      <c r="L510" s="101">
        <f t="shared" si="24"/>
        <v>1.2</v>
      </c>
      <c r="M510" s="58">
        <f t="shared" si="25"/>
        <v>63</v>
      </c>
      <c r="N510" s="316"/>
      <c r="O510" s="316"/>
      <c r="P510" s="316"/>
      <c r="Q510" s="316"/>
      <c r="R510" s="316"/>
      <c r="S510" s="316"/>
      <c r="T510" s="316"/>
      <c r="U510" s="316"/>
      <c r="V510" s="316"/>
      <c r="W510" s="316"/>
      <c r="X510" s="316"/>
      <c r="Y510" s="316"/>
      <c r="Z510" s="316"/>
      <c r="AA510" s="316"/>
      <c r="AB510" s="316"/>
      <c r="AC510" s="316"/>
      <c r="AD510" s="97"/>
    </row>
    <row r="511" spans="1:30" ht="18" customHeight="1">
      <c r="A511" s="135"/>
      <c r="B511" s="121"/>
      <c r="C511" s="122"/>
      <c r="D511" s="54"/>
      <c r="E511" s="254" t="s">
        <v>401</v>
      </c>
      <c r="F511" s="255" t="s">
        <v>263</v>
      </c>
      <c r="G511" s="260">
        <v>2</v>
      </c>
      <c r="H511" s="261"/>
      <c r="I511" s="262"/>
      <c r="J511" s="263">
        <v>40</v>
      </c>
      <c r="K511" s="101">
        <f t="shared" si="23"/>
        <v>0</v>
      </c>
      <c r="L511" s="101">
        <f t="shared" si="24"/>
        <v>0</v>
      </c>
      <c r="M511" s="58">
        <f t="shared" si="25"/>
        <v>20</v>
      </c>
      <c r="N511" s="316"/>
      <c r="O511" s="316"/>
      <c r="P511" s="316"/>
      <c r="Q511" s="316"/>
      <c r="R511" s="316"/>
      <c r="S511" s="316"/>
      <c r="T511" s="316"/>
      <c r="U511" s="316"/>
      <c r="V511" s="316"/>
      <c r="W511" s="316"/>
      <c r="X511" s="316"/>
      <c r="Y511" s="316"/>
      <c r="Z511" s="316"/>
      <c r="AA511" s="316"/>
      <c r="AB511" s="316"/>
      <c r="AC511" s="316"/>
      <c r="AD511" s="97"/>
    </row>
    <row r="512" spans="1:30" s="239" customFormat="1" ht="18" customHeight="1">
      <c r="A512" s="135"/>
      <c r="B512" s="121"/>
      <c r="C512" s="122"/>
      <c r="D512" s="54"/>
      <c r="E512" s="55" t="s">
        <v>449</v>
      </c>
      <c r="F512" s="56" t="s">
        <v>245</v>
      </c>
      <c r="G512" s="153">
        <v>2</v>
      </c>
      <c r="H512" s="151">
        <v>30</v>
      </c>
      <c r="I512" s="170">
        <v>30</v>
      </c>
      <c r="J512" s="187">
        <v>40</v>
      </c>
      <c r="K512" s="101">
        <f t="shared" si="23"/>
        <v>1.2</v>
      </c>
      <c r="L512" s="101">
        <f t="shared" si="24"/>
        <v>1.2</v>
      </c>
      <c r="M512" s="58">
        <f t="shared" si="25"/>
        <v>63</v>
      </c>
      <c r="N512" s="316"/>
      <c r="O512" s="316"/>
      <c r="P512" s="316"/>
      <c r="Q512" s="316"/>
      <c r="R512" s="316"/>
      <c r="S512" s="316"/>
      <c r="T512" s="316"/>
      <c r="U512" s="316"/>
      <c r="V512" s="316"/>
      <c r="W512" s="316"/>
      <c r="X512" s="316"/>
      <c r="Y512" s="316"/>
      <c r="Z512" s="316"/>
      <c r="AA512" s="316"/>
      <c r="AB512" s="316"/>
      <c r="AC512" s="316"/>
      <c r="AD512" s="97"/>
    </row>
    <row r="513" spans="1:30" s="239" customFormat="1" ht="18" customHeight="1">
      <c r="A513" s="135"/>
      <c r="B513" s="121"/>
      <c r="C513" s="122"/>
      <c r="D513" s="54"/>
      <c r="E513" s="55" t="s">
        <v>449</v>
      </c>
      <c r="F513" s="56" t="s">
        <v>433</v>
      </c>
      <c r="G513" s="153">
        <v>2</v>
      </c>
      <c r="H513" s="151">
        <v>30</v>
      </c>
      <c r="I513" s="170">
        <v>30</v>
      </c>
      <c r="J513" s="187">
        <v>40</v>
      </c>
      <c r="K513" s="101">
        <f t="shared" si="23"/>
        <v>1.2</v>
      </c>
      <c r="L513" s="101">
        <f t="shared" si="24"/>
        <v>1.2</v>
      </c>
      <c r="M513" s="58">
        <f t="shared" si="25"/>
        <v>63</v>
      </c>
      <c r="N513" s="316"/>
      <c r="O513" s="316"/>
      <c r="P513" s="316"/>
      <c r="Q513" s="316"/>
      <c r="R513" s="316"/>
      <c r="S513" s="316"/>
      <c r="T513" s="316"/>
      <c r="U513" s="316"/>
      <c r="V513" s="316"/>
      <c r="W513" s="316"/>
      <c r="X513" s="316"/>
      <c r="Y513" s="316"/>
      <c r="Z513" s="316"/>
      <c r="AA513" s="316"/>
      <c r="AB513" s="316"/>
      <c r="AC513" s="316"/>
      <c r="AD513" s="97"/>
    </row>
    <row r="514" spans="1:30" s="239" customFormat="1" ht="18" customHeight="1">
      <c r="A514" s="135"/>
      <c r="B514" s="121"/>
      <c r="C514" s="122"/>
      <c r="D514" s="54"/>
      <c r="E514" s="55" t="s">
        <v>450</v>
      </c>
      <c r="F514" s="56" t="s">
        <v>265</v>
      </c>
      <c r="G514" s="153">
        <v>2</v>
      </c>
      <c r="H514" s="151">
        <v>35</v>
      </c>
      <c r="I514" s="170"/>
      <c r="J514" s="187">
        <v>40</v>
      </c>
      <c r="K514" s="101">
        <f t="shared" si="23"/>
        <v>1.2</v>
      </c>
      <c r="L514" s="101">
        <f t="shared" si="24"/>
        <v>0</v>
      </c>
      <c r="M514" s="58">
        <f t="shared" si="25"/>
        <v>42</v>
      </c>
      <c r="N514" s="316"/>
      <c r="O514" s="316"/>
      <c r="P514" s="316"/>
      <c r="Q514" s="316"/>
      <c r="R514" s="316"/>
      <c r="S514" s="316"/>
      <c r="T514" s="316"/>
      <c r="U514" s="316"/>
      <c r="V514" s="316"/>
      <c r="W514" s="316"/>
      <c r="X514" s="316"/>
      <c r="Y514" s="316"/>
      <c r="Z514" s="316"/>
      <c r="AA514" s="316"/>
      <c r="AB514" s="316"/>
      <c r="AC514" s="316"/>
      <c r="AD514" s="97"/>
    </row>
    <row r="515" spans="1:30" s="239" customFormat="1" ht="18" customHeight="1">
      <c r="A515" s="135"/>
      <c r="B515" s="121"/>
      <c r="C515" s="122"/>
      <c r="D515" s="54"/>
      <c r="E515" s="55" t="s">
        <v>526</v>
      </c>
      <c r="F515" s="56" t="s">
        <v>265</v>
      </c>
      <c r="G515" s="153">
        <v>2</v>
      </c>
      <c r="H515" s="151"/>
      <c r="I515" s="170">
        <v>40</v>
      </c>
      <c r="J515" s="187">
        <v>40</v>
      </c>
      <c r="K515" s="101">
        <f t="shared" si="23"/>
        <v>0</v>
      </c>
      <c r="L515" s="101">
        <f t="shared" si="24"/>
        <v>1.2</v>
      </c>
      <c r="M515" s="58">
        <f t="shared" si="25"/>
        <v>36</v>
      </c>
      <c r="N515" s="316"/>
      <c r="O515" s="316"/>
      <c r="P515" s="316"/>
      <c r="Q515" s="316"/>
      <c r="R515" s="316"/>
      <c r="S515" s="316"/>
      <c r="T515" s="316"/>
      <c r="U515" s="316"/>
      <c r="V515" s="316"/>
      <c r="W515" s="316"/>
      <c r="X515" s="316"/>
      <c r="Y515" s="316"/>
      <c r="Z515" s="316"/>
      <c r="AA515" s="316"/>
      <c r="AB515" s="316"/>
      <c r="AC515" s="316"/>
      <c r="AD515" s="97"/>
    </row>
    <row r="516" spans="1:30" ht="18" customHeight="1">
      <c r="A516" s="104"/>
      <c r="B516" s="121"/>
      <c r="C516" s="122"/>
      <c r="D516" s="54"/>
      <c r="E516" s="55" t="s">
        <v>525</v>
      </c>
      <c r="F516" s="56" t="s">
        <v>421</v>
      </c>
      <c r="G516" s="153">
        <v>2</v>
      </c>
      <c r="H516" s="151"/>
      <c r="I516" s="170">
        <v>40</v>
      </c>
      <c r="J516" s="187">
        <v>40</v>
      </c>
      <c r="K516" s="101">
        <f t="shared" si="23"/>
        <v>0</v>
      </c>
      <c r="L516" s="101">
        <f t="shared" si="24"/>
        <v>1.2</v>
      </c>
      <c r="M516" s="58">
        <f t="shared" si="25"/>
        <v>36</v>
      </c>
      <c r="N516" s="288"/>
      <c r="O516" s="288"/>
      <c r="P516" s="288"/>
      <c r="Q516" s="288"/>
      <c r="R516" s="288"/>
      <c r="S516" s="288"/>
      <c r="T516" s="288"/>
      <c r="U516" s="288"/>
      <c r="V516" s="288"/>
      <c r="W516" s="288"/>
      <c r="X516" s="288"/>
      <c r="Y516" s="288"/>
      <c r="Z516" s="288"/>
      <c r="AA516" s="288"/>
      <c r="AB516" s="288"/>
      <c r="AC516" s="288"/>
      <c r="AD516" s="97"/>
    </row>
    <row r="517" spans="1:30" ht="18" customHeight="1">
      <c r="A517" s="104"/>
      <c r="B517" s="121"/>
      <c r="C517" s="122"/>
      <c r="D517" s="54"/>
      <c r="E517" s="55" t="s">
        <v>448</v>
      </c>
      <c r="F517" s="56" t="s">
        <v>456</v>
      </c>
      <c r="G517" s="153">
        <v>2</v>
      </c>
      <c r="H517" s="151">
        <v>30</v>
      </c>
      <c r="I517" s="170">
        <v>30</v>
      </c>
      <c r="J517" s="187">
        <v>40</v>
      </c>
      <c r="K517" s="101">
        <f t="shared" si="23"/>
        <v>1.2</v>
      </c>
      <c r="L517" s="101">
        <f t="shared" si="24"/>
        <v>1.2</v>
      </c>
      <c r="M517" s="58">
        <f t="shared" si="25"/>
        <v>63</v>
      </c>
      <c r="N517" s="288"/>
      <c r="O517" s="288"/>
      <c r="P517" s="288"/>
      <c r="Q517" s="288"/>
      <c r="R517" s="288"/>
      <c r="S517" s="288"/>
      <c r="T517" s="288"/>
      <c r="U517" s="288"/>
      <c r="V517" s="288"/>
      <c r="W517" s="288"/>
      <c r="X517" s="288"/>
      <c r="Y517" s="288"/>
      <c r="Z517" s="288"/>
      <c r="AA517" s="316"/>
      <c r="AB517" s="288"/>
      <c r="AC517" s="288"/>
      <c r="AD517" s="97"/>
    </row>
    <row r="518" spans="1:30" ht="18" customHeight="1">
      <c r="A518" s="104"/>
      <c r="B518" s="123"/>
      <c r="C518" s="124"/>
      <c r="D518" s="54"/>
      <c r="E518" s="55" t="s">
        <v>164</v>
      </c>
      <c r="F518" s="56" t="s">
        <v>467</v>
      </c>
      <c r="G518" s="153">
        <v>2</v>
      </c>
      <c r="H518" s="151">
        <v>30</v>
      </c>
      <c r="I518" s="170">
        <v>60</v>
      </c>
      <c r="J518" s="187">
        <v>40</v>
      </c>
      <c r="K518" s="101">
        <f t="shared" si="23"/>
        <v>1.2</v>
      </c>
      <c r="L518" s="101">
        <f t="shared" si="24"/>
        <v>1.2</v>
      </c>
      <c r="M518" s="58">
        <f t="shared" si="25"/>
        <v>90</v>
      </c>
      <c r="N518" s="289"/>
      <c r="O518" s="289"/>
      <c r="P518" s="289"/>
      <c r="Q518" s="289"/>
      <c r="R518" s="289"/>
      <c r="S518" s="289"/>
      <c r="T518" s="289"/>
      <c r="U518" s="289"/>
      <c r="V518" s="289"/>
      <c r="W518" s="289"/>
      <c r="X518" s="289"/>
      <c r="Y518" s="289"/>
      <c r="Z518" s="289"/>
      <c r="AA518" s="288"/>
      <c r="AB518" s="289"/>
      <c r="AC518" s="289"/>
      <c r="AD518" s="97"/>
    </row>
    <row r="519" spans="1:30" ht="18" customHeight="1">
      <c r="A519" s="118">
        <v>26</v>
      </c>
      <c r="B519" s="74" t="s">
        <v>128</v>
      </c>
      <c r="C519" s="75" t="s">
        <v>129</v>
      </c>
      <c r="D519" s="54">
        <v>71400174902</v>
      </c>
      <c r="E519" s="55" t="s">
        <v>281</v>
      </c>
      <c r="F519" s="56" t="s">
        <v>245</v>
      </c>
      <c r="G519" s="150">
        <v>1</v>
      </c>
      <c r="H519" s="151">
        <v>32</v>
      </c>
      <c r="I519" s="170">
        <v>0</v>
      </c>
      <c r="J519" s="187">
        <v>80</v>
      </c>
      <c r="K519" s="101">
        <f t="shared" si="23"/>
        <v>1.3</v>
      </c>
      <c r="L519" s="101">
        <f t="shared" si="24"/>
        <v>0</v>
      </c>
      <c r="M519" s="58">
        <f t="shared" si="25"/>
        <v>41.6</v>
      </c>
      <c r="N519" s="324">
        <v>67.5</v>
      </c>
      <c r="O519" s="317"/>
      <c r="P519" s="320">
        <f>SUM(M519:M538)+N519+O519</f>
        <v>809.49999999999989</v>
      </c>
      <c r="Q519" s="317">
        <v>0</v>
      </c>
      <c r="R519" s="320">
        <v>56</v>
      </c>
      <c r="S519" s="315">
        <v>450</v>
      </c>
      <c r="T519" s="317">
        <v>450</v>
      </c>
      <c r="U519" s="315">
        <v>112</v>
      </c>
      <c r="V519" s="347">
        <v>112</v>
      </c>
      <c r="W519" s="315">
        <v>56</v>
      </c>
      <c r="X519" s="317">
        <v>56</v>
      </c>
      <c r="Y519" s="320">
        <f>ROUND((P519-T519),1)</f>
        <v>359.5</v>
      </c>
      <c r="Z519" s="359">
        <f>IF(OR(SUM(V519:V538)="",SUM(Q519:Q538)=""),0,IF(OR(SUM(U519:U538)=320,SUM(V519:V538)&gt;0),ROUND((SUM(Q519:Q538)-SUM(V519:V538)),1),0))</f>
        <v>-112</v>
      </c>
      <c r="AA519" s="359">
        <f>IF(OR(SUM(X519:X538)="",SUM(R519:R538)=""),0,IF(OR(SUM(W519:W538)=160,SUM(X519:X538)&gt;0),ROUND((SUM(R519:R538)-SUM(X519:X538)),1),0))</f>
        <v>0</v>
      </c>
      <c r="AB519" s="311"/>
      <c r="AC519" s="363">
        <f>SUM(Y519:AA538)</f>
        <v>247.5</v>
      </c>
      <c r="AD519" s="97"/>
    </row>
    <row r="520" spans="1:30" ht="18" customHeight="1">
      <c r="A520" s="104"/>
      <c r="B520" s="121"/>
      <c r="C520" s="122"/>
      <c r="D520" s="54">
        <v>21100150202</v>
      </c>
      <c r="E520" s="221" t="s">
        <v>193</v>
      </c>
      <c r="F520" s="222" t="s">
        <v>173</v>
      </c>
      <c r="G520" s="235">
        <v>1</v>
      </c>
      <c r="H520" s="236">
        <v>0</v>
      </c>
      <c r="I520" s="237">
        <v>45</v>
      </c>
      <c r="J520" s="238">
        <v>33</v>
      </c>
      <c r="K520" s="101">
        <f t="shared" si="23"/>
        <v>0</v>
      </c>
      <c r="L520" s="101">
        <f t="shared" si="24"/>
        <v>0</v>
      </c>
      <c r="M520" s="58">
        <f t="shared" si="25"/>
        <v>16.5</v>
      </c>
      <c r="N520" s="325"/>
      <c r="O520" s="288"/>
      <c r="P520" s="288"/>
      <c r="Q520" s="288"/>
      <c r="R520" s="288"/>
      <c r="S520" s="288"/>
      <c r="T520" s="288"/>
      <c r="U520" s="288"/>
      <c r="V520" s="288"/>
      <c r="W520" s="288"/>
      <c r="X520" s="288"/>
      <c r="Y520" s="288"/>
      <c r="Z520" s="288"/>
      <c r="AA520" s="288"/>
      <c r="AB520" s="288"/>
      <c r="AC520" s="288"/>
      <c r="AD520" s="97"/>
    </row>
    <row r="521" spans="1:30" ht="18" customHeight="1">
      <c r="A521" s="104"/>
      <c r="B521" s="121"/>
      <c r="C521" s="122"/>
      <c r="D521" s="54">
        <v>21100151401</v>
      </c>
      <c r="E521" s="55" t="s">
        <v>289</v>
      </c>
      <c r="F521" s="56" t="s">
        <v>192</v>
      </c>
      <c r="G521" s="153">
        <v>1</v>
      </c>
      <c r="H521" s="151">
        <v>15</v>
      </c>
      <c r="I521" s="170">
        <v>30</v>
      </c>
      <c r="J521" s="187">
        <v>28</v>
      </c>
      <c r="K521" s="101">
        <f t="shared" si="23"/>
        <v>1</v>
      </c>
      <c r="L521" s="101">
        <f t="shared" si="24"/>
        <v>1</v>
      </c>
      <c r="M521" s="58">
        <f t="shared" si="25"/>
        <v>37.5</v>
      </c>
      <c r="N521" s="325"/>
      <c r="O521" s="288"/>
      <c r="P521" s="288"/>
      <c r="Q521" s="288"/>
      <c r="R521" s="288"/>
      <c r="S521" s="288"/>
      <c r="T521" s="288"/>
      <c r="U521" s="288"/>
      <c r="V521" s="288"/>
      <c r="W521" s="288"/>
      <c r="X521" s="288"/>
      <c r="Y521" s="288"/>
      <c r="Z521" s="288"/>
      <c r="AA521" s="288"/>
      <c r="AB521" s="288"/>
      <c r="AC521" s="288"/>
      <c r="AD521" s="97"/>
    </row>
    <row r="522" spans="1:30" ht="18" customHeight="1">
      <c r="A522" s="104"/>
      <c r="B522" s="121"/>
      <c r="C522" s="122"/>
      <c r="D522" s="54">
        <v>41000092701</v>
      </c>
      <c r="E522" s="55" t="s">
        <v>290</v>
      </c>
      <c r="F522" s="56" t="s">
        <v>162</v>
      </c>
      <c r="G522" s="153">
        <v>1</v>
      </c>
      <c r="H522" s="151">
        <v>15</v>
      </c>
      <c r="I522" s="170">
        <v>30</v>
      </c>
      <c r="J522" s="187">
        <v>32</v>
      </c>
      <c r="K522" s="101">
        <f t="shared" ref="K522:K585" si="26">IF(OR(LEFT(E522,2)="ĐA",LEFT(E522,2)="DA",LEFT(E522,5)="Đồ án",LEFT(E522,5)="Đồán ",LEFT(E522,9)="Sinh hoạt",LEFT(E522,9)="sinh hoạt",LEFT(E522,6)="Cố vấn",LEFT(E522,6)="cố vấn",LEFT(E522,4)="cvht",LEFT(E522,4)="CVHT",LEFT(E522,4)="shcn",LEFT(E522,4)="SHCN"),0,(IF(AND(H522&gt;0,J522&gt;0),IF(J522&gt;60,1.3,IF(J522&gt;35,1.2,1)),0)))</f>
        <v>1</v>
      </c>
      <c r="L522" s="101">
        <f t="shared" ref="L522:L585" si="27">IF(OR(LEFT(E522,2)="ĐA",LEFT(E522,2)="DA",LEFT(E522,5)="Đồ án",LEFT(E522,5)="Đồán "),0,IF(AND(J522&gt;0,I522&gt;0),IF(AND(OR(LEFT(E522,4)="GDQP",LEFT(E522,4)="gdqp",LEFT(E522,19)="Giáo dục quốc phòng"),J522&gt;50),1.3,IF(J522&gt;35,1.2,IF(J522&gt;29,1.1,1))),0))</f>
        <v>1.1000000000000001</v>
      </c>
      <c r="M522" s="58">
        <f t="shared" ref="M522:M585" si="28">ROUND(IF(OR(LEFT(E522,2)="ĐA",LEFT(E522,2)="DA",LEFT(E522,5)="Đồ án",LEFT(E522,5)="Đồán "),J522*0.5,(IF(H522&gt;0,H522*K522,"0")+IF(I522&gt;0,(I522*0.75)*L522,"0"))),1)</f>
        <v>39.799999999999997</v>
      </c>
      <c r="N522" s="325"/>
      <c r="O522" s="288"/>
      <c r="P522" s="288"/>
      <c r="Q522" s="288"/>
      <c r="R522" s="288"/>
      <c r="S522" s="288"/>
      <c r="T522" s="288"/>
      <c r="U522" s="288"/>
      <c r="V522" s="288"/>
      <c r="W522" s="288"/>
      <c r="X522" s="288"/>
      <c r="Y522" s="288"/>
      <c r="Z522" s="288"/>
      <c r="AA522" s="288"/>
      <c r="AB522" s="288"/>
      <c r="AC522" s="288"/>
      <c r="AD522" s="97"/>
    </row>
    <row r="523" spans="1:30" ht="18" customHeight="1">
      <c r="A523" s="104"/>
      <c r="B523" s="121"/>
      <c r="C523" s="122"/>
      <c r="D523" s="54">
        <v>21100124301</v>
      </c>
      <c r="E523" s="55" t="s">
        <v>291</v>
      </c>
      <c r="F523" s="56" t="s">
        <v>263</v>
      </c>
      <c r="G523" s="153">
        <v>1</v>
      </c>
      <c r="H523" s="151">
        <v>30</v>
      </c>
      <c r="I523" s="170">
        <v>30</v>
      </c>
      <c r="J523" s="187">
        <v>55</v>
      </c>
      <c r="K523" s="101">
        <f t="shared" si="26"/>
        <v>1.2</v>
      </c>
      <c r="L523" s="101">
        <f t="shared" si="27"/>
        <v>1.2</v>
      </c>
      <c r="M523" s="58">
        <f t="shared" si="28"/>
        <v>63</v>
      </c>
      <c r="N523" s="325"/>
      <c r="O523" s="288"/>
      <c r="P523" s="288"/>
      <c r="Q523" s="288"/>
      <c r="R523" s="288"/>
      <c r="S523" s="288"/>
      <c r="T523" s="288"/>
      <c r="U523" s="288"/>
      <c r="V523" s="288"/>
      <c r="W523" s="288"/>
      <c r="X523" s="288"/>
      <c r="Y523" s="288"/>
      <c r="Z523" s="288"/>
      <c r="AA523" s="288"/>
      <c r="AB523" s="288"/>
      <c r="AC523" s="288"/>
      <c r="AD523" s="97"/>
    </row>
    <row r="524" spans="1:30" ht="18" customHeight="1">
      <c r="A524" s="104"/>
      <c r="B524" s="121"/>
      <c r="C524" s="122"/>
      <c r="D524" s="54">
        <v>20200014401</v>
      </c>
      <c r="E524" s="55" t="s">
        <v>291</v>
      </c>
      <c r="F524" s="56" t="s">
        <v>205</v>
      </c>
      <c r="G524" s="153">
        <v>1</v>
      </c>
      <c r="H524" s="151">
        <v>15</v>
      </c>
      <c r="I524" s="170">
        <v>30</v>
      </c>
      <c r="J524" s="187">
        <v>41</v>
      </c>
      <c r="K524" s="101">
        <f t="shared" si="26"/>
        <v>1.2</v>
      </c>
      <c r="L524" s="101">
        <f t="shared" si="27"/>
        <v>1.2</v>
      </c>
      <c r="M524" s="58">
        <f t="shared" si="28"/>
        <v>45</v>
      </c>
      <c r="N524" s="325"/>
      <c r="O524" s="288"/>
      <c r="P524" s="288"/>
      <c r="Q524" s="288"/>
      <c r="R524" s="288"/>
      <c r="S524" s="288"/>
      <c r="T524" s="288"/>
      <c r="U524" s="288"/>
      <c r="V524" s="288"/>
      <c r="W524" s="288"/>
      <c r="X524" s="288"/>
      <c r="Y524" s="288"/>
      <c r="Z524" s="288"/>
      <c r="AA524" s="288"/>
      <c r="AB524" s="288"/>
      <c r="AC524" s="288"/>
      <c r="AD524" s="97"/>
    </row>
    <row r="525" spans="1:30" ht="18" customHeight="1">
      <c r="A525" s="104"/>
      <c r="B525" s="121"/>
      <c r="C525" s="122"/>
      <c r="D525" s="54">
        <v>20200014402</v>
      </c>
      <c r="E525" s="55" t="s">
        <v>291</v>
      </c>
      <c r="F525" s="56" t="s">
        <v>240</v>
      </c>
      <c r="G525" s="153">
        <v>1</v>
      </c>
      <c r="H525" s="151">
        <v>15</v>
      </c>
      <c r="I525" s="170">
        <v>30</v>
      </c>
      <c r="J525" s="187">
        <v>44</v>
      </c>
      <c r="K525" s="101">
        <f t="shared" si="26"/>
        <v>1.2</v>
      </c>
      <c r="L525" s="101">
        <f t="shared" si="27"/>
        <v>1.2</v>
      </c>
      <c r="M525" s="58">
        <f t="shared" si="28"/>
        <v>45</v>
      </c>
      <c r="N525" s="325"/>
      <c r="O525" s="288"/>
      <c r="P525" s="288"/>
      <c r="Q525" s="288"/>
      <c r="R525" s="288"/>
      <c r="S525" s="288"/>
      <c r="T525" s="288"/>
      <c r="U525" s="288"/>
      <c r="V525" s="288"/>
      <c r="W525" s="288"/>
      <c r="X525" s="288"/>
      <c r="Y525" s="288"/>
      <c r="Z525" s="288"/>
      <c r="AA525" s="288"/>
      <c r="AB525" s="288"/>
      <c r="AC525" s="288"/>
      <c r="AD525" s="97"/>
    </row>
    <row r="526" spans="1:30" ht="18" customHeight="1">
      <c r="A526" s="104"/>
      <c r="B526" s="121"/>
      <c r="C526" s="122"/>
      <c r="D526" s="54">
        <v>71400174901</v>
      </c>
      <c r="E526" s="55" t="s">
        <v>281</v>
      </c>
      <c r="F526" s="56" t="s">
        <v>246</v>
      </c>
      <c r="G526" s="153">
        <v>1</v>
      </c>
      <c r="H526" s="151">
        <v>32</v>
      </c>
      <c r="I526" s="170">
        <v>28</v>
      </c>
      <c r="J526" s="187">
        <v>47</v>
      </c>
      <c r="K526" s="101">
        <f t="shared" si="26"/>
        <v>1.2</v>
      </c>
      <c r="L526" s="101">
        <f t="shared" si="27"/>
        <v>1.2</v>
      </c>
      <c r="M526" s="58">
        <f t="shared" si="28"/>
        <v>63.6</v>
      </c>
      <c r="N526" s="325"/>
      <c r="O526" s="288"/>
      <c r="P526" s="288"/>
      <c r="Q526" s="288"/>
      <c r="R526" s="288"/>
      <c r="S526" s="288"/>
      <c r="T526" s="288"/>
      <c r="U526" s="288"/>
      <c r="V526" s="288"/>
      <c r="W526" s="288"/>
      <c r="X526" s="288"/>
      <c r="Y526" s="288"/>
      <c r="Z526" s="288"/>
      <c r="AA526" s="288"/>
      <c r="AB526" s="288"/>
      <c r="AC526" s="288"/>
      <c r="AD526" s="97"/>
    </row>
    <row r="527" spans="1:30" ht="18" customHeight="1">
      <c r="A527" s="104"/>
      <c r="B527" s="121"/>
      <c r="C527" s="122"/>
      <c r="D527" s="54">
        <v>71400174902</v>
      </c>
      <c r="E527" s="141" t="s">
        <v>281</v>
      </c>
      <c r="F527" s="198" t="s">
        <v>245</v>
      </c>
      <c r="G527" s="153">
        <v>1</v>
      </c>
      <c r="H527" s="151">
        <v>0</v>
      </c>
      <c r="I527" s="170">
        <v>28</v>
      </c>
      <c r="J527" s="187">
        <v>40</v>
      </c>
      <c r="K527" s="101">
        <f t="shared" si="26"/>
        <v>0</v>
      </c>
      <c r="L527" s="101">
        <f t="shared" si="27"/>
        <v>1.2</v>
      </c>
      <c r="M527" s="58">
        <f t="shared" si="28"/>
        <v>25.2</v>
      </c>
      <c r="N527" s="325"/>
      <c r="O527" s="288"/>
      <c r="P527" s="288"/>
      <c r="Q527" s="288"/>
      <c r="R527" s="288"/>
      <c r="S527" s="288"/>
      <c r="T527" s="288"/>
      <c r="U527" s="288"/>
      <c r="V527" s="288"/>
      <c r="W527" s="288"/>
      <c r="X527" s="288"/>
      <c r="Y527" s="288"/>
      <c r="Z527" s="288"/>
      <c r="AA527" s="288"/>
      <c r="AB527" s="288"/>
      <c r="AC527" s="288"/>
      <c r="AD527" s="97"/>
    </row>
    <row r="528" spans="1:30" ht="18" customHeight="1">
      <c r="A528" s="104"/>
      <c r="B528" s="121"/>
      <c r="C528" s="122"/>
      <c r="D528" s="54">
        <v>71400174902</v>
      </c>
      <c r="E528" s="55" t="s">
        <v>281</v>
      </c>
      <c r="F528" s="56" t="s">
        <v>245</v>
      </c>
      <c r="G528" s="153">
        <v>1</v>
      </c>
      <c r="H528" s="151">
        <v>0</v>
      </c>
      <c r="I528" s="170">
        <v>28</v>
      </c>
      <c r="J528" s="187">
        <v>40</v>
      </c>
      <c r="K528" s="101">
        <f t="shared" si="26"/>
        <v>0</v>
      </c>
      <c r="L528" s="101">
        <f t="shared" si="27"/>
        <v>1.2</v>
      </c>
      <c r="M528" s="58">
        <f t="shared" si="28"/>
        <v>25.2</v>
      </c>
      <c r="N528" s="325"/>
      <c r="O528" s="288"/>
      <c r="P528" s="288"/>
      <c r="Q528" s="288"/>
      <c r="R528" s="288"/>
      <c r="S528" s="288"/>
      <c r="T528" s="288"/>
      <c r="U528" s="288"/>
      <c r="V528" s="288"/>
      <c r="W528" s="288"/>
      <c r="X528" s="288"/>
      <c r="Y528" s="288"/>
      <c r="Z528" s="288"/>
      <c r="AA528" s="288"/>
      <c r="AB528" s="288"/>
      <c r="AC528" s="288"/>
      <c r="AD528" s="97"/>
    </row>
    <row r="529" spans="1:30" ht="18" customHeight="1">
      <c r="A529" s="135"/>
      <c r="B529" s="121"/>
      <c r="C529" s="122"/>
      <c r="D529" s="54"/>
      <c r="E529" s="55" t="s">
        <v>176</v>
      </c>
      <c r="F529" s="56" t="s">
        <v>323</v>
      </c>
      <c r="G529" s="153"/>
      <c r="H529" s="151"/>
      <c r="I529" s="170"/>
      <c r="J529" s="187"/>
      <c r="K529" s="101">
        <f t="shared" si="26"/>
        <v>0</v>
      </c>
      <c r="L529" s="101">
        <f t="shared" si="27"/>
        <v>0</v>
      </c>
      <c r="M529" s="58">
        <f t="shared" si="28"/>
        <v>0</v>
      </c>
      <c r="N529" s="325"/>
      <c r="O529" s="316"/>
      <c r="P529" s="316"/>
      <c r="Q529" s="316"/>
      <c r="R529" s="316"/>
      <c r="S529" s="316"/>
      <c r="T529" s="316"/>
      <c r="U529" s="316"/>
      <c r="V529" s="316"/>
      <c r="W529" s="316"/>
      <c r="X529" s="316"/>
      <c r="Y529" s="316"/>
      <c r="Z529" s="316"/>
      <c r="AA529" s="316"/>
      <c r="AB529" s="316"/>
      <c r="AC529" s="316"/>
      <c r="AD529" s="97"/>
    </row>
    <row r="530" spans="1:30" ht="18" customHeight="1">
      <c r="A530" s="135"/>
      <c r="B530" s="121"/>
      <c r="C530" s="122"/>
      <c r="D530" s="54"/>
      <c r="E530" s="55" t="s">
        <v>449</v>
      </c>
      <c r="F530" s="56" t="s">
        <v>322</v>
      </c>
      <c r="G530" s="153">
        <v>2</v>
      </c>
      <c r="H530" s="151">
        <v>45</v>
      </c>
      <c r="I530" s="170"/>
      <c r="J530" s="187">
        <v>40</v>
      </c>
      <c r="K530" s="101">
        <f t="shared" si="26"/>
        <v>1.2</v>
      </c>
      <c r="L530" s="101">
        <f t="shared" si="27"/>
        <v>0</v>
      </c>
      <c r="M530" s="58">
        <f t="shared" si="28"/>
        <v>54</v>
      </c>
      <c r="N530" s="325"/>
      <c r="O530" s="316"/>
      <c r="P530" s="316"/>
      <c r="Q530" s="316"/>
      <c r="R530" s="316"/>
      <c r="S530" s="316"/>
      <c r="T530" s="316"/>
      <c r="U530" s="316"/>
      <c r="V530" s="316"/>
      <c r="W530" s="316"/>
      <c r="X530" s="316"/>
      <c r="Y530" s="316"/>
      <c r="Z530" s="316"/>
      <c r="AA530" s="316"/>
      <c r="AB530" s="316"/>
      <c r="AC530" s="316"/>
      <c r="AD530" s="97"/>
    </row>
    <row r="531" spans="1:30" s="239" customFormat="1" ht="18" customHeight="1">
      <c r="A531" s="135"/>
      <c r="B531" s="121"/>
      <c r="C531" s="122"/>
      <c r="D531" s="54"/>
      <c r="E531" s="55" t="s">
        <v>527</v>
      </c>
      <c r="F531" s="56" t="s">
        <v>322</v>
      </c>
      <c r="G531" s="153">
        <v>2</v>
      </c>
      <c r="H531" s="151"/>
      <c r="I531" s="170">
        <v>30</v>
      </c>
      <c r="J531" s="187">
        <v>40</v>
      </c>
      <c r="K531" s="101">
        <f t="shared" si="26"/>
        <v>0</v>
      </c>
      <c r="L531" s="101">
        <f t="shared" si="27"/>
        <v>1.2</v>
      </c>
      <c r="M531" s="58">
        <f t="shared" si="28"/>
        <v>27</v>
      </c>
      <c r="N531" s="325"/>
      <c r="O531" s="316"/>
      <c r="P531" s="316"/>
      <c r="Q531" s="316"/>
      <c r="R531" s="316"/>
      <c r="S531" s="316"/>
      <c r="T531" s="316"/>
      <c r="U531" s="316"/>
      <c r="V531" s="316"/>
      <c r="W531" s="316"/>
      <c r="X531" s="316"/>
      <c r="Y531" s="316"/>
      <c r="Z531" s="316"/>
      <c r="AA531" s="316"/>
      <c r="AB531" s="316"/>
      <c r="AC531" s="316"/>
      <c r="AD531" s="97"/>
    </row>
    <row r="532" spans="1:30" s="239" customFormat="1" ht="18" customHeight="1">
      <c r="A532" s="135"/>
      <c r="B532" s="121"/>
      <c r="C532" s="122"/>
      <c r="D532" s="54"/>
      <c r="E532" s="55" t="s">
        <v>527</v>
      </c>
      <c r="F532" s="56" t="s">
        <v>322</v>
      </c>
      <c r="G532" s="153">
        <v>2</v>
      </c>
      <c r="H532" s="151"/>
      <c r="I532" s="170">
        <v>30</v>
      </c>
      <c r="J532" s="187">
        <v>40</v>
      </c>
      <c r="K532" s="101">
        <f t="shared" si="26"/>
        <v>0</v>
      </c>
      <c r="L532" s="101">
        <f t="shared" si="27"/>
        <v>1.2</v>
      </c>
      <c r="M532" s="58">
        <f t="shared" si="28"/>
        <v>27</v>
      </c>
      <c r="N532" s="325"/>
      <c r="O532" s="316"/>
      <c r="P532" s="316"/>
      <c r="Q532" s="316"/>
      <c r="R532" s="316"/>
      <c r="S532" s="316"/>
      <c r="T532" s="316"/>
      <c r="U532" s="316"/>
      <c r="V532" s="316"/>
      <c r="W532" s="316"/>
      <c r="X532" s="316"/>
      <c r="Y532" s="316"/>
      <c r="Z532" s="316"/>
      <c r="AA532" s="316"/>
      <c r="AB532" s="316"/>
      <c r="AC532" s="316"/>
      <c r="AD532" s="97"/>
    </row>
    <row r="533" spans="1:30" ht="18" customHeight="1">
      <c r="A533" s="135"/>
      <c r="B533" s="121"/>
      <c r="C533" s="122"/>
      <c r="D533" s="54"/>
      <c r="E533" s="55" t="s">
        <v>291</v>
      </c>
      <c r="F533" s="56" t="s">
        <v>327</v>
      </c>
      <c r="G533" s="153">
        <v>2</v>
      </c>
      <c r="H533" s="151">
        <v>15</v>
      </c>
      <c r="I533" s="170">
        <v>30</v>
      </c>
      <c r="J533" s="187">
        <v>40</v>
      </c>
      <c r="K533" s="101">
        <f t="shared" si="26"/>
        <v>1.2</v>
      </c>
      <c r="L533" s="101">
        <f t="shared" si="27"/>
        <v>1.2</v>
      </c>
      <c r="M533" s="58">
        <f t="shared" si="28"/>
        <v>45</v>
      </c>
      <c r="N533" s="325"/>
      <c r="O533" s="316"/>
      <c r="P533" s="316"/>
      <c r="Q533" s="316"/>
      <c r="R533" s="316"/>
      <c r="S533" s="316"/>
      <c r="T533" s="316"/>
      <c r="U533" s="316"/>
      <c r="V533" s="316"/>
      <c r="W533" s="316"/>
      <c r="X533" s="316"/>
      <c r="Y533" s="316"/>
      <c r="Z533" s="316"/>
      <c r="AA533" s="316"/>
      <c r="AB533" s="316"/>
      <c r="AC533" s="316"/>
      <c r="AD533" s="97"/>
    </row>
    <row r="534" spans="1:30" s="239" customFormat="1" ht="18" customHeight="1">
      <c r="A534" s="135"/>
      <c r="B534" s="121"/>
      <c r="C534" s="122"/>
      <c r="D534" s="54"/>
      <c r="E534" s="55" t="s">
        <v>291</v>
      </c>
      <c r="F534" s="56" t="s">
        <v>328</v>
      </c>
      <c r="G534" s="153">
        <v>2</v>
      </c>
      <c r="H534" s="151">
        <v>15</v>
      </c>
      <c r="I534" s="170">
        <v>30</v>
      </c>
      <c r="J534" s="187">
        <v>40</v>
      </c>
      <c r="K534" s="101">
        <f t="shared" si="26"/>
        <v>1.2</v>
      </c>
      <c r="L534" s="101">
        <f t="shared" si="27"/>
        <v>1.2</v>
      </c>
      <c r="M534" s="58">
        <f t="shared" si="28"/>
        <v>45</v>
      </c>
      <c r="N534" s="325"/>
      <c r="O534" s="316"/>
      <c r="P534" s="316"/>
      <c r="Q534" s="316"/>
      <c r="R534" s="316"/>
      <c r="S534" s="316"/>
      <c r="T534" s="316"/>
      <c r="U534" s="316"/>
      <c r="V534" s="316"/>
      <c r="W534" s="316"/>
      <c r="X534" s="316"/>
      <c r="Y534" s="316"/>
      <c r="Z534" s="316"/>
      <c r="AA534" s="316"/>
      <c r="AB534" s="316"/>
      <c r="AC534" s="316"/>
      <c r="AD534" s="97"/>
    </row>
    <row r="535" spans="1:30" s="239" customFormat="1" ht="18" customHeight="1">
      <c r="A535" s="135"/>
      <c r="B535" s="121"/>
      <c r="C535" s="122"/>
      <c r="D535" s="54"/>
      <c r="E535" s="55" t="s">
        <v>290</v>
      </c>
      <c r="F535" s="56" t="s">
        <v>246</v>
      </c>
      <c r="G535" s="153">
        <v>2</v>
      </c>
      <c r="H535" s="151">
        <v>15</v>
      </c>
      <c r="I535" s="170">
        <v>30</v>
      </c>
      <c r="J535" s="187">
        <v>40</v>
      </c>
      <c r="K535" s="101">
        <f t="shared" si="26"/>
        <v>1.2</v>
      </c>
      <c r="L535" s="101">
        <f t="shared" si="27"/>
        <v>1.2</v>
      </c>
      <c r="M535" s="58">
        <f t="shared" si="28"/>
        <v>45</v>
      </c>
      <c r="N535" s="325"/>
      <c r="O535" s="316"/>
      <c r="P535" s="316"/>
      <c r="Q535" s="316"/>
      <c r="R535" s="316"/>
      <c r="S535" s="316"/>
      <c r="T535" s="316"/>
      <c r="U535" s="316"/>
      <c r="V535" s="316"/>
      <c r="W535" s="316"/>
      <c r="X535" s="316"/>
      <c r="Y535" s="316"/>
      <c r="Z535" s="316"/>
      <c r="AA535" s="316"/>
      <c r="AB535" s="316"/>
      <c r="AC535" s="316"/>
      <c r="AD535" s="97"/>
    </row>
    <row r="536" spans="1:30" s="239" customFormat="1" ht="18" customHeight="1">
      <c r="A536" s="135"/>
      <c r="B536" s="121"/>
      <c r="C536" s="122"/>
      <c r="D536" s="54"/>
      <c r="E536" s="55" t="s">
        <v>451</v>
      </c>
      <c r="F536" s="56" t="s">
        <v>265</v>
      </c>
      <c r="G536" s="153">
        <v>2</v>
      </c>
      <c r="H536" s="151">
        <v>19</v>
      </c>
      <c r="I536" s="170"/>
      <c r="J536" s="187">
        <v>40</v>
      </c>
      <c r="K536" s="101">
        <f t="shared" si="26"/>
        <v>1.2</v>
      </c>
      <c r="L536" s="101">
        <f t="shared" si="27"/>
        <v>0</v>
      </c>
      <c r="M536" s="58">
        <f t="shared" si="28"/>
        <v>22.8</v>
      </c>
      <c r="N536" s="325"/>
      <c r="O536" s="316"/>
      <c r="P536" s="316"/>
      <c r="Q536" s="316"/>
      <c r="R536" s="316"/>
      <c r="S536" s="316"/>
      <c r="T536" s="316"/>
      <c r="U536" s="316"/>
      <c r="V536" s="316"/>
      <c r="W536" s="316"/>
      <c r="X536" s="316"/>
      <c r="Y536" s="316"/>
      <c r="Z536" s="316"/>
      <c r="AA536" s="316"/>
      <c r="AB536" s="316"/>
      <c r="AC536" s="316"/>
      <c r="AD536" s="97"/>
    </row>
    <row r="537" spans="1:30" s="239" customFormat="1" ht="18" customHeight="1">
      <c r="A537" s="135"/>
      <c r="B537" s="121"/>
      <c r="C537" s="122"/>
      <c r="D537" s="54"/>
      <c r="E537" s="55" t="s">
        <v>528</v>
      </c>
      <c r="F537" s="56" t="s">
        <v>265</v>
      </c>
      <c r="G537" s="153">
        <v>2</v>
      </c>
      <c r="H537" s="151"/>
      <c r="I537" s="170">
        <v>41</v>
      </c>
      <c r="J537" s="187">
        <v>40</v>
      </c>
      <c r="K537" s="101">
        <f t="shared" si="26"/>
        <v>0</v>
      </c>
      <c r="L537" s="101">
        <f t="shared" si="27"/>
        <v>1.2</v>
      </c>
      <c r="M537" s="58">
        <f t="shared" si="28"/>
        <v>36.9</v>
      </c>
      <c r="N537" s="325"/>
      <c r="O537" s="316"/>
      <c r="P537" s="316"/>
      <c r="Q537" s="316"/>
      <c r="R537" s="316"/>
      <c r="S537" s="316"/>
      <c r="T537" s="316"/>
      <c r="U537" s="316"/>
      <c r="V537" s="316"/>
      <c r="W537" s="316"/>
      <c r="X537" s="316"/>
      <c r="Y537" s="316"/>
      <c r="Z537" s="316"/>
      <c r="AA537" s="316"/>
      <c r="AB537" s="316"/>
      <c r="AC537" s="316"/>
      <c r="AD537" s="97"/>
    </row>
    <row r="538" spans="1:30" s="239" customFormat="1" ht="18" customHeight="1">
      <c r="A538" s="135"/>
      <c r="B538" s="121"/>
      <c r="C538" s="122"/>
      <c r="D538" s="54"/>
      <c r="E538" s="55" t="s">
        <v>529</v>
      </c>
      <c r="F538" s="56" t="s">
        <v>421</v>
      </c>
      <c r="G538" s="153">
        <v>2</v>
      </c>
      <c r="H538" s="151"/>
      <c r="I538" s="170">
        <v>41</v>
      </c>
      <c r="J538" s="187">
        <v>40</v>
      </c>
      <c r="K538" s="101">
        <f t="shared" si="26"/>
        <v>0</v>
      </c>
      <c r="L538" s="101">
        <f t="shared" si="27"/>
        <v>1.2</v>
      </c>
      <c r="M538" s="58">
        <f t="shared" si="28"/>
        <v>36.9</v>
      </c>
      <c r="N538" s="325"/>
      <c r="O538" s="316"/>
      <c r="P538" s="316"/>
      <c r="Q538" s="316"/>
      <c r="R538" s="316"/>
      <c r="S538" s="316"/>
      <c r="T538" s="316"/>
      <c r="U538" s="316"/>
      <c r="V538" s="316"/>
      <c r="W538" s="316"/>
      <c r="X538" s="316"/>
      <c r="Y538" s="316"/>
      <c r="Z538" s="316"/>
      <c r="AA538" s="316"/>
      <c r="AB538" s="316"/>
      <c r="AC538" s="316"/>
      <c r="AD538" s="97"/>
    </row>
    <row r="539" spans="1:30" ht="18" customHeight="1">
      <c r="A539" s="118">
        <v>27</v>
      </c>
      <c r="B539" s="105" t="s">
        <v>130</v>
      </c>
      <c r="C539" s="115" t="s">
        <v>131</v>
      </c>
      <c r="D539" s="54">
        <v>71400119925</v>
      </c>
      <c r="E539" s="55" t="s">
        <v>164</v>
      </c>
      <c r="F539" s="56" t="s">
        <v>167</v>
      </c>
      <c r="G539" s="184">
        <v>1</v>
      </c>
      <c r="H539" s="154">
        <v>30</v>
      </c>
      <c r="I539" s="154">
        <v>60</v>
      </c>
      <c r="J539" s="187">
        <v>36</v>
      </c>
      <c r="K539" s="101">
        <f t="shared" si="26"/>
        <v>1.2</v>
      </c>
      <c r="L539" s="101">
        <f t="shared" si="27"/>
        <v>1.2</v>
      </c>
      <c r="M539" s="58">
        <f t="shared" si="28"/>
        <v>90</v>
      </c>
      <c r="N539" s="324">
        <v>67.5</v>
      </c>
      <c r="O539" s="317"/>
      <c r="P539" s="320">
        <f>SUM(M539:M559)+N539+O539</f>
        <v>1237.7</v>
      </c>
      <c r="Q539" s="317">
        <v>0</v>
      </c>
      <c r="R539" s="320">
        <v>56</v>
      </c>
      <c r="S539" s="315">
        <v>450</v>
      </c>
      <c r="T539" s="317">
        <v>450</v>
      </c>
      <c r="U539" s="315">
        <v>112</v>
      </c>
      <c r="V539" s="347">
        <v>112</v>
      </c>
      <c r="W539" s="315">
        <v>56</v>
      </c>
      <c r="X539" s="317">
        <v>56</v>
      </c>
      <c r="Y539" s="320">
        <f>ROUND((P539-T539),1)</f>
        <v>787.7</v>
      </c>
      <c r="Z539" s="359">
        <f>IF(OR(SUM(V539)="",SUM(Q539)=""),0,IF(OR(SUM(U539)=320,SUM(V539)&gt;0),ROUND((SUM(Q539)-SUM(V539)),1),0))</f>
        <v>-112</v>
      </c>
      <c r="AA539" s="359">
        <f>IF(OR(SUM(X539:X559)="",SUM(R539:R559)=""),0,IF(OR(SUM(W539:W559)=160,SUM(X539:X559)&gt;0),ROUND((SUM(R539:R559)-SUM(X539:X559)),1),0))</f>
        <v>0</v>
      </c>
      <c r="AB539" s="311"/>
      <c r="AC539" s="363">
        <f>SUM(Y539:AA559)</f>
        <v>675.7</v>
      </c>
      <c r="AD539" s="97"/>
    </row>
    <row r="540" spans="1:30" ht="18" customHeight="1">
      <c r="A540" s="104"/>
      <c r="B540" s="121"/>
      <c r="C540" s="122"/>
      <c r="D540" s="54">
        <v>71400119905</v>
      </c>
      <c r="E540" s="55" t="s">
        <v>164</v>
      </c>
      <c r="F540" s="56" t="s">
        <v>168</v>
      </c>
      <c r="G540" s="184">
        <v>1</v>
      </c>
      <c r="H540" s="154">
        <v>30</v>
      </c>
      <c r="I540" s="154">
        <v>60</v>
      </c>
      <c r="J540" s="187">
        <v>39</v>
      </c>
      <c r="K540" s="101">
        <f t="shared" si="26"/>
        <v>1.2</v>
      </c>
      <c r="L540" s="101">
        <f t="shared" si="27"/>
        <v>1.2</v>
      </c>
      <c r="M540" s="58">
        <f t="shared" si="28"/>
        <v>90</v>
      </c>
      <c r="N540" s="325"/>
      <c r="O540" s="323"/>
      <c r="P540" s="322"/>
      <c r="Q540" s="323"/>
      <c r="R540" s="322"/>
      <c r="S540" s="321"/>
      <c r="T540" s="323"/>
      <c r="U540" s="321"/>
      <c r="V540" s="348"/>
      <c r="W540" s="321"/>
      <c r="X540" s="323"/>
      <c r="Y540" s="322"/>
      <c r="Z540" s="360"/>
      <c r="AA540" s="360"/>
      <c r="AB540" s="312"/>
      <c r="AC540" s="366"/>
      <c r="AD540" s="97"/>
    </row>
    <row r="541" spans="1:30" ht="18" customHeight="1">
      <c r="A541" s="104"/>
      <c r="B541" s="121"/>
      <c r="C541" s="122"/>
      <c r="D541" s="54">
        <v>21100180101</v>
      </c>
      <c r="E541" s="55" t="s">
        <v>169</v>
      </c>
      <c r="F541" s="56" t="s">
        <v>170</v>
      </c>
      <c r="G541" s="184">
        <v>1</v>
      </c>
      <c r="H541" s="154">
        <v>15</v>
      </c>
      <c r="I541" s="154">
        <v>60</v>
      </c>
      <c r="J541" s="187">
        <v>17</v>
      </c>
      <c r="K541" s="101">
        <f t="shared" si="26"/>
        <v>1</v>
      </c>
      <c r="L541" s="101">
        <f t="shared" si="27"/>
        <v>1</v>
      </c>
      <c r="M541" s="58">
        <f t="shared" si="28"/>
        <v>60</v>
      </c>
      <c r="N541" s="325"/>
      <c r="O541" s="323"/>
      <c r="P541" s="322"/>
      <c r="Q541" s="323"/>
      <c r="R541" s="322"/>
      <c r="S541" s="321"/>
      <c r="T541" s="323"/>
      <c r="U541" s="321"/>
      <c r="V541" s="348"/>
      <c r="W541" s="321"/>
      <c r="X541" s="323"/>
      <c r="Y541" s="322"/>
      <c r="Z541" s="360"/>
      <c r="AA541" s="360"/>
      <c r="AB541" s="312"/>
      <c r="AC541" s="366"/>
      <c r="AD541" s="97"/>
    </row>
    <row r="542" spans="1:30" ht="18" customHeight="1">
      <c r="A542" s="104"/>
      <c r="B542" s="121"/>
      <c r="C542" s="122"/>
      <c r="D542" s="54">
        <v>21100149701</v>
      </c>
      <c r="E542" s="55" t="s">
        <v>171</v>
      </c>
      <c r="F542" s="56" t="s">
        <v>172</v>
      </c>
      <c r="G542" s="184">
        <v>1</v>
      </c>
      <c r="H542" s="156">
        <v>30</v>
      </c>
      <c r="I542" s="156">
        <v>30</v>
      </c>
      <c r="J542" s="187">
        <v>37</v>
      </c>
      <c r="K542" s="101">
        <f t="shared" si="26"/>
        <v>1.2</v>
      </c>
      <c r="L542" s="101">
        <f t="shared" si="27"/>
        <v>1.2</v>
      </c>
      <c r="M542" s="58">
        <f t="shared" si="28"/>
        <v>63</v>
      </c>
      <c r="N542" s="325"/>
      <c r="O542" s="323"/>
      <c r="P542" s="322"/>
      <c r="Q542" s="323"/>
      <c r="R542" s="322"/>
      <c r="S542" s="321"/>
      <c r="T542" s="323"/>
      <c r="U542" s="321"/>
      <c r="V542" s="348"/>
      <c r="W542" s="321"/>
      <c r="X542" s="323"/>
      <c r="Y542" s="322"/>
      <c r="Z542" s="360"/>
      <c r="AA542" s="360"/>
      <c r="AB542" s="312"/>
      <c r="AC542" s="366"/>
      <c r="AD542" s="97"/>
    </row>
    <row r="543" spans="1:30" ht="18" customHeight="1">
      <c r="A543" s="104"/>
      <c r="B543" s="121"/>
      <c r="C543" s="122"/>
      <c r="D543" s="54">
        <v>21100149702</v>
      </c>
      <c r="E543" s="55" t="s">
        <v>171</v>
      </c>
      <c r="F543" s="56" t="s">
        <v>173</v>
      </c>
      <c r="G543" s="184">
        <v>1</v>
      </c>
      <c r="H543" s="156">
        <v>30</v>
      </c>
      <c r="I543" s="156">
        <v>30</v>
      </c>
      <c r="J543" s="187">
        <v>33</v>
      </c>
      <c r="K543" s="101">
        <f t="shared" si="26"/>
        <v>1</v>
      </c>
      <c r="L543" s="101">
        <f t="shared" si="27"/>
        <v>1.1000000000000001</v>
      </c>
      <c r="M543" s="58">
        <f t="shared" si="28"/>
        <v>54.8</v>
      </c>
      <c r="N543" s="325"/>
      <c r="O543" s="323"/>
      <c r="P543" s="322"/>
      <c r="Q543" s="323"/>
      <c r="R543" s="322"/>
      <c r="S543" s="321"/>
      <c r="T543" s="323"/>
      <c r="U543" s="321"/>
      <c r="V543" s="348"/>
      <c r="W543" s="321"/>
      <c r="X543" s="323"/>
      <c r="Y543" s="322"/>
      <c r="Z543" s="360"/>
      <c r="AA543" s="360"/>
      <c r="AB543" s="312"/>
      <c r="AC543" s="366"/>
      <c r="AD543" s="97"/>
    </row>
    <row r="544" spans="1:30" ht="18" customHeight="1">
      <c r="A544" s="104"/>
      <c r="B544" s="121"/>
      <c r="C544" s="122"/>
      <c r="D544" s="54">
        <v>21100150101</v>
      </c>
      <c r="E544" s="55" t="s">
        <v>174</v>
      </c>
      <c r="F544" s="56" t="s">
        <v>172</v>
      </c>
      <c r="G544" s="184">
        <v>1</v>
      </c>
      <c r="H544" s="154">
        <v>15</v>
      </c>
      <c r="I544" s="154">
        <v>30</v>
      </c>
      <c r="J544" s="187">
        <v>37</v>
      </c>
      <c r="K544" s="101">
        <f t="shared" si="26"/>
        <v>1.2</v>
      </c>
      <c r="L544" s="101">
        <f t="shared" si="27"/>
        <v>1.2</v>
      </c>
      <c r="M544" s="58">
        <f t="shared" si="28"/>
        <v>45</v>
      </c>
      <c r="N544" s="325"/>
      <c r="O544" s="323"/>
      <c r="P544" s="322"/>
      <c r="Q544" s="323"/>
      <c r="R544" s="322"/>
      <c r="S544" s="321"/>
      <c r="T544" s="323"/>
      <c r="U544" s="321"/>
      <c r="V544" s="348"/>
      <c r="W544" s="321"/>
      <c r="X544" s="323"/>
      <c r="Y544" s="322"/>
      <c r="Z544" s="360"/>
      <c r="AA544" s="360"/>
      <c r="AB544" s="312"/>
      <c r="AC544" s="366"/>
      <c r="AD544" s="97"/>
    </row>
    <row r="545" spans="1:30" ht="18" customHeight="1">
      <c r="A545" s="104"/>
      <c r="B545" s="121"/>
      <c r="C545" s="122"/>
      <c r="D545" s="54">
        <v>21100150102</v>
      </c>
      <c r="E545" s="55" t="s">
        <v>174</v>
      </c>
      <c r="F545" s="56" t="s">
        <v>173</v>
      </c>
      <c r="G545" s="184">
        <v>1</v>
      </c>
      <c r="H545" s="154">
        <v>15</v>
      </c>
      <c r="I545" s="154">
        <v>30</v>
      </c>
      <c r="J545" s="187">
        <v>33</v>
      </c>
      <c r="K545" s="101">
        <f t="shared" si="26"/>
        <v>1</v>
      </c>
      <c r="L545" s="101">
        <f t="shared" si="27"/>
        <v>1.1000000000000001</v>
      </c>
      <c r="M545" s="58">
        <f t="shared" si="28"/>
        <v>39.799999999999997</v>
      </c>
      <c r="N545" s="325"/>
      <c r="O545" s="323"/>
      <c r="P545" s="322"/>
      <c r="Q545" s="323"/>
      <c r="R545" s="322"/>
      <c r="S545" s="321"/>
      <c r="T545" s="323"/>
      <c r="U545" s="321"/>
      <c r="V545" s="348"/>
      <c r="W545" s="321"/>
      <c r="X545" s="323"/>
      <c r="Y545" s="322"/>
      <c r="Z545" s="360"/>
      <c r="AA545" s="360"/>
      <c r="AB545" s="312"/>
      <c r="AC545" s="366"/>
      <c r="AD545" s="97"/>
    </row>
    <row r="546" spans="1:30" ht="18" customHeight="1">
      <c r="A546" s="104"/>
      <c r="B546" s="121"/>
      <c r="C546" s="122"/>
      <c r="D546" s="54">
        <v>21100119808</v>
      </c>
      <c r="E546" s="55" t="s">
        <v>164</v>
      </c>
      <c r="F546" s="56" t="s">
        <v>175</v>
      </c>
      <c r="G546" s="184">
        <v>1</v>
      </c>
      <c r="H546" s="156">
        <v>30</v>
      </c>
      <c r="I546" s="156">
        <v>0</v>
      </c>
      <c r="J546" s="187">
        <v>67</v>
      </c>
      <c r="K546" s="101">
        <f t="shared" si="26"/>
        <v>1.3</v>
      </c>
      <c r="L546" s="101">
        <f t="shared" si="27"/>
        <v>0</v>
      </c>
      <c r="M546" s="58">
        <f t="shared" si="28"/>
        <v>39</v>
      </c>
      <c r="N546" s="325"/>
      <c r="O546" s="323"/>
      <c r="P546" s="322"/>
      <c r="Q546" s="323"/>
      <c r="R546" s="322"/>
      <c r="S546" s="321"/>
      <c r="T546" s="323"/>
      <c r="U546" s="321"/>
      <c r="V546" s="348"/>
      <c r="W546" s="321"/>
      <c r="X546" s="323"/>
      <c r="Y546" s="322"/>
      <c r="Z546" s="360"/>
      <c r="AA546" s="360"/>
      <c r="AB546" s="312"/>
      <c r="AC546" s="366"/>
      <c r="AD546" s="97"/>
    </row>
    <row r="547" spans="1:30" ht="18" customHeight="1">
      <c r="A547" s="104"/>
      <c r="B547" s="121"/>
      <c r="C547" s="122"/>
      <c r="D547" s="54">
        <v>21100119808</v>
      </c>
      <c r="E547" s="55" t="s">
        <v>164</v>
      </c>
      <c r="F547" s="56" t="s">
        <v>175</v>
      </c>
      <c r="G547" s="184">
        <v>1</v>
      </c>
      <c r="H547" s="156">
        <v>0</v>
      </c>
      <c r="I547" s="156">
        <v>30</v>
      </c>
      <c r="J547" s="187">
        <v>33</v>
      </c>
      <c r="K547" s="101">
        <f t="shared" si="26"/>
        <v>0</v>
      </c>
      <c r="L547" s="101">
        <f t="shared" si="27"/>
        <v>1.1000000000000001</v>
      </c>
      <c r="M547" s="58">
        <f t="shared" si="28"/>
        <v>24.8</v>
      </c>
      <c r="N547" s="325"/>
      <c r="O547" s="323"/>
      <c r="P547" s="322"/>
      <c r="Q547" s="323"/>
      <c r="R547" s="322"/>
      <c r="S547" s="321"/>
      <c r="T547" s="323"/>
      <c r="U547" s="321"/>
      <c r="V547" s="348"/>
      <c r="W547" s="321"/>
      <c r="X547" s="323"/>
      <c r="Y547" s="322"/>
      <c r="Z547" s="360"/>
      <c r="AA547" s="360"/>
      <c r="AB547" s="312"/>
      <c r="AC547" s="366"/>
      <c r="AD547" s="97"/>
    </row>
    <row r="548" spans="1:30" ht="18" customHeight="1">
      <c r="A548" s="104"/>
      <c r="B548" s="121"/>
      <c r="C548" s="122"/>
      <c r="D548" s="54">
        <v>21100119808</v>
      </c>
      <c r="E548" s="55" t="s">
        <v>164</v>
      </c>
      <c r="F548" s="56" t="s">
        <v>175</v>
      </c>
      <c r="G548" s="184">
        <v>1</v>
      </c>
      <c r="H548" s="156">
        <v>0</v>
      </c>
      <c r="I548" s="156">
        <v>30</v>
      </c>
      <c r="J548" s="187">
        <v>34</v>
      </c>
      <c r="K548" s="101">
        <f t="shared" si="26"/>
        <v>0</v>
      </c>
      <c r="L548" s="101">
        <f t="shared" si="27"/>
        <v>1.1000000000000001</v>
      </c>
      <c r="M548" s="58">
        <f t="shared" si="28"/>
        <v>24.8</v>
      </c>
      <c r="N548" s="325"/>
      <c r="O548" s="323"/>
      <c r="P548" s="322"/>
      <c r="Q548" s="323"/>
      <c r="R548" s="322"/>
      <c r="S548" s="321"/>
      <c r="T548" s="323"/>
      <c r="U548" s="321"/>
      <c r="V548" s="348"/>
      <c r="W548" s="321"/>
      <c r="X548" s="323"/>
      <c r="Y548" s="322"/>
      <c r="Z548" s="360"/>
      <c r="AA548" s="360"/>
      <c r="AB548" s="312"/>
      <c r="AC548" s="366"/>
      <c r="AD548" s="97"/>
    </row>
    <row r="549" spans="1:30" s="147" customFormat="1" ht="18" customHeight="1">
      <c r="A549" s="143"/>
      <c r="B549" s="144"/>
      <c r="C549" s="145"/>
      <c r="D549" s="140"/>
      <c r="E549" s="141" t="s">
        <v>176</v>
      </c>
      <c r="F549" s="142" t="s">
        <v>172</v>
      </c>
      <c r="G549" s="188">
        <v>1</v>
      </c>
      <c r="H549" s="214">
        <v>15</v>
      </c>
      <c r="I549" s="214">
        <v>0</v>
      </c>
      <c r="J549" s="187"/>
      <c r="K549" s="101">
        <f t="shared" si="26"/>
        <v>0</v>
      </c>
      <c r="L549" s="101">
        <f t="shared" si="27"/>
        <v>0</v>
      </c>
      <c r="M549" s="58">
        <f t="shared" si="28"/>
        <v>0</v>
      </c>
      <c r="N549" s="325"/>
      <c r="O549" s="323"/>
      <c r="P549" s="322"/>
      <c r="Q549" s="323"/>
      <c r="R549" s="322"/>
      <c r="S549" s="321"/>
      <c r="T549" s="323"/>
      <c r="U549" s="321"/>
      <c r="V549" s="348"/>
      <c r="W549" s="321"/>
      <c r="X549" s="323"/>
      <c r="Y549" s="322"/>
      <c r="Z549" s="360"/>
      <c r="AA549" s="360"/>
      <c r="AB549" s="312"/>
      <c r="AC549" s="366"/>
      <c r="AD549" s="146"/>
    </row>
    <row r="550" spans="1:30" ht="18" customHeight="1">
      <c r="A550" s="135"/>
      <c r="B550" s="121"/>
      <c r="C550" s="122"/>
      <c r="D550" s="54"/>
      <c r="E550" s="55" t="s">
        <v>452</v>
      </c>
      <c r="F550" s="56" t="s">
        <v>186</v>
      </c>
      <c r="G550" s="184">
        <v>2</v>
      </c>
      <c r="H550" s="156">
        <v>30</v>
      </c>
      <c r="I550" s="156">
        <v>30</v>
      </c>
      <c r="J550" s="187">
        <v>40</v>
      </c>
      <c r="K550" s="101">
        <f t="shared" si="26"/>
        <v>1.2</v>
      </c>
      <c r="L550" s="101">
        <f t="shared" si="27"/>
        <v>1.2</v>
      </c>
      <c r="M550" s="58">
        <f t="shared" si="28"/>
        <v>63</v>
      </c>
      <c r="N550" s="325"/>
      <c r="O550" s="323"/>
      <c r="P550" s="322"/>
      <c r="Q550" s="323"/>
      <c r="R550" s="322"/>
      <c r="S550" s="321"/>
      <c r="T550" s="323"/>
      <c r="U550" s="321"/>
      <c r="V550" s="348"/>
      <c r="W550" s="321"/>
      <c r="X550" s="323"/>
      <c r="Y550" s="322"/>
      <c r="Z550" s="360"/>
      <c r="AA550" s="360"/>
      <c r="AB550" s="312"/>
      <c r="AC550" s="366"/>
      <c r="AD550" s="97"/>
    </row>
    <row r="551" spans="1:30" s="239" customFormat="1" ht="18" customHeight="1">
      <c r="A551" s="135"/>
      <c r="B551" s="121"/>
      <c r="C551" s="122"/>
      <c r="D551" s="54"/>
      <c r="E551" s="55" t="s">
        <v>452</v>
      </c>
      <c r="F551" s="56" t="s">
        <v>209</v>
      </c>
      <c r="G551" s="184">
        <v>2</v>
      </c>
      <c r="H551" s="156">
        <v>30</v>
      </c>
      <c r="I551" s="156">
        <v>30</v>
      </c>
      <c r="J551" s="187">
        <v>40</v>
      </c>
      <c r="K551" s="101">
        <f t="shared" si="26"/>
        <v>1.2</v>
      </c>
      <c r="L551" s="101">
        <f t="shared" si="27"/>
        <v>1.2</v>
      </c>
      <c r="M551" s="58">
        <f t="shared" si="28"/>
        <v>63</v>
      </c>
      <c r="N551" s="325"/>
      <c r="O551" s="323"/>
      <c r="P551" s="322"/>
      <c r="Q551" s="323"/>
      <c r="R551" s="322"/>
      <c r="S551" s="321"/>
      <c r="T551" s="323"/>
      <c r="U551" s="321"/>
      <c r="V551" s="348"/>
      <c r="W551" s="321"/>
      <c r="X551" s="323"/>
      <c r="Y551" s="322"/>
      <c r="Z551" s="360"/>
      <c r="AA551" s="360"/>
      <c r="AB551" s="312"/>
      <c r="AC551" s="366"/>
      <c r="AD551" s="97"/>
    </row>
    <row r="552" spans="1:30" ht="18" customHeight="1">
      <c r="A552" s="135"/>
      <c r="B552" s="121"/>
      <c r="C552" s="122"/>
      <c r="D552" s="54"/>
      <c r="E552" s="55" t="s">
        <v>290</v>
      </c>
      <c r="F552" s="56" t="s">
        <v>186</v>
      </c>
      <c r="G552" s="184">
        <v>2</v>
      </c>
      <c r="H552" s="156">
        <v>30</v>
      </c>
      <c r="I552" s="156">
        <v>30</v>
      </c>
      <c r="J552" s="187">
        <v>40</v>
      </c>
      <c r="K552" s="101">
        <f t="shared" si="26"/>
        <v>1.2</v>
      </c>
      <c r="L552" s="101">
        <f t="shared" si="27"/>
        <v>1.2</v>
      </c>
      <c r="M552" s="58">
        <f t="shared" si="28"/>
        <v>63</v>
      </c>
      <c r="N552" s="325"/>
      <c r="O552" s="323"/>
      <c r="P552" s="322"/>
      <c r="Q552" s="323"/>
      <c r="R552" s="322"/>
      <c r="S552" s="321"/>
      <c r="T552" s="323"/>
      <c r="U552" s="321"/>
      <c r="V552" s="348"/>
      <c r="W552" s="321"/>
      <c r="X552" s="323"/>
      <c r="Y552" s="322"/>
      <c r="Z552" s="360"/>
      <c r="AA552" s="360"/>
      <c r="AB552" s="312"/>
      <c r="AC552" s="366"/>
      <c r="AD552" s="97"/>
    </row>
    <row r="553" spans="1:30" s="239" customFormat="1" ht="18" customHeight="1">
      <c r="A553" s="135"/>
      <c r="B553" s="121"/>
      <c r="C553" s="122"/>
      <c r="D553" s="54"/>
      <c r="E553" s="55" t="s">
        <v>290</v>
      </c>
      <c r="F553" s="56" t="s">
        <v>209</v>
      </c>
      <c r="G553" s="184">
        <v>2</v>
      </c>
      <c r="H553" s="156">
        <v>30</v>
      </c>
      <c r="I553" s="156">
        <v>30</v>
      </c>
      <c r="J553" s="187">
        <v>40</v>
      </c>
      <c r="K553" s="101">
        <f t="shared" si="26"/>
        <v>1.2</v>
      </c>
      <c r="L553" s="101">
        <f t="shared" si="27"/>
        <v>1.2</v>
      </c>
      <c r="M553" s="58">
        <f t="shared" si="28"/>
        <v>63</v>
      </c>
      <c r="N553" s="325"/>
      <c r="O553" s="323"/>
      <c r="P553" s="322"/>
      <c r="Q553" s="323"/>
      <c r="R553" s="322"/>
      <c r="S553" s="321"/>
      <c r="T553" s="323"/>
      <c r="U553" s="321"/>
      <c r="V553" s="348"/>
      <c r="W553" s="321"/>
      <c r="X553" s="323"/>
      <c r="Y553" s="322"/>
      <c r="Z553" s="360"/>
      <c r="AA553" s="360"/>
      <c r="AB553" s="312"/>
      <c r="AC553" s="366"/>
      <c r="AD553" s="97"/>
    </row>
    <row r="554" spans="1:30" ht="18" customHeight="1">
      <c r="A554" s="135"/>
      <c r="B554" s="121"/>
      <c r="C554" s="122"/>
      <c r="D554" s="54"/>
      <c r="E554" s="55" t="s">
        <v>453</v>
      </c>
      <c r="F554" s="56" t="s">
        <v>172</v>
      </c>
      <c r="G554" s="184">
        <v>2</v>
      </c>
      <c r="H554" s="156">
        <v>30</v>
      </c>
      <c r="I554" s="156">
        <v>30</v>
      </c>
      <c r="J554" s="187">
        <v>40</v>
      </c>
      <c r="K554" s="101">
        <f t="shared" si="26"/>
        <v>1.2</v>
      </c>
      <c r="L554" s="101">
        <f t="shared" si="27"/>
        <v>1.2</v>
      </c>
      <c r="M554" s="58">
        <f t="shared" si="28"/>
        <v>63</v>
      </c>
      <c r="N554" s="325"/>
      <c r="O554" s="323"/>
      <c r="P554" s="322"/>
      <c r="Q554" s="323"/>
      <c r="R554" s="322"/>
      <c r="S554" s="321"/>
      <c r="T554" s="323"/>
      <c r="U554" s="321"/>
      <c r="V554" s="348"/>
      <c r="W554" s="321"/>
      <c r="X554" s="323"/>
      <c r="Y554" s="322"/>
      <c r="Z554" s="360"/>
      <c r="AA554" s="360"/>
      <c r="AB554" s="312"/>
      <c r="AC554" s="366"/>
      <c r="AD554" s="97"/>
    </row>
    <row r="555" spans="1:30" ht="18" customHeight="1">
      <c r="A555" s="135"/>
      <c r="B555" s="121"/>
      <c r="C555" s="122"/>
      <c r="D555" s="54"/>
      <c r="E555" s="55" t="s">
        <v>453</v>
      </c>
      <c r="F555" s="56" t="s">
        <v>173</v>
      </c>
      <c r="G555" s="184">
        <v>2</v>
      </c>
      <c r="H555" s="156">
        <v>30</v>
      </c>
      <c r="I555" s="156">
        <v>30</v>
      </c>
      <c r="J555" s="187">
        <v>40</v>
      </c>
      <c r="K555" s="101">
        <f t="shared" si="26"/>
        <v>1.2</v>
      </c>
      <c r="L555" s="101">
        <f t="shared" si="27"/>
        <v>1.2</v>
      </c>
      <c r="M555" s="58">
        <f t="shared" si="28"/>
        <v>63</v>
      </c>
      <c r="N555" s="325"/>
      <c r="O555" s="323"/>
      <c r="P555" s="322"/>
      <c r="Q555" s="323"/>
      <c r="R555" s="322"/>
      <c r="S555" s="321"/>
      <c r="T555" s="323"/>
      <c r="U555" s="321"/>
      <c r="V555" s="348"/>
      <c r="W555" s="321"/>
      <c r="X555" s="323"/>
      <c r="Y555" s="322"/>
      <c r="Z555" s="360"/>
      <c r="AA555" s="360"/>
      <c r="AB555" s="312"/>
      <c r="AC555" s="366"/>
      <c r="AD555" s="97"/>
    </row>
    <row r="556" spans="1:30" ht="18" customHeight="1">
      <c r="A556" s="135"/>
      <c r="B556" s="121"/>
      <c r="C556" s="122"/>
      <c r="D556" s="54"/>
      <c r="E556" s="55" t="s">
        <v>452</v>
      </c>
      <c r="F556" s="56" t="s">
        <v>245</v>
      </c>
      <c r="G556" s="184">
        <v>2</v>
      </c>
      <c r="H556" s="156">
        <v>15</v>
      </c>
      <c r="I556" s="156">
        <v>30</v>
      </c>
      <c r="J556" s="187">
        <v>40</v>
      </c>
      <c r="K556" s="101">
        <f t="shared" si="26"/>
        <v>1.2</v>
      </c>
      <c r="L556" s="101">
        <f t="shared" si="27"/>
        <v>1.2</v>
      </c>
      <c r="M556" s="58">
        <f t="shared" si="28"/>
        <v>45</v>
      </c>
      <c r="N556" s="325"/>
      <c r="O556" s="323"/>
      <c r="P556" s="322"/>
      <c r="Q556" s="323"/>
      <c r="R556" s="322"/>
      <c r="S556" s="321"/>
      <c r="T556" s="323"/>
      <c r="U556" s="321"/>
      <c r="V556" s="348"/>
      <c r="W556" s="321"/>
      <c r="X556" s="323"/>
      <c r="Y556" s="322"/>
      <c r="Z556" s="360"/>
      <c r="AA556" s="360"/>
      <c r="AB556" s="312"/>
      <c r="AC556" s="366"/>
      <c r="AD556" s="97"/>
    </row>
    <row r="557" spans="1:30" ht="18" customHeight="1">
      <c r="A557" s="135"/>
      <c r="B557" s="121"/>
      <c r="C557" s="122"/>
      <c r="D557" s="54"/>
      <c r="E557" s="55" t="s">
        <v>454</v>
      </c>
      <c r="F557" s="56" t="s">
        <v>246</v>
      </c>
      <c r="G557" s="184">
        <v>2</v>
      </c>
      <c r="H557" s="156">
        <v>30</v>
      </c>
      <c r="I557" s="156">
        <v>30</v>
      </c>
      <c r="J557" s="187">
        <v>40</v>
      </c>
      <c r="K557" s="101">
        <f t="shared" si="26"/>
        <v>1.2</v>
      </c>
      <c r="L557" s="101">
        <f t="shared" si="27"/>
        <v>1.2</v>
      </c>
      <c r="M557" s="58">
        <f t="shared" si="28"/>
        <v>63</v>
      </c>
      <c r="N557" s="325"/>
      <c r="O557" s="323"/>
      <c r="P557" s="322"/>
      <c r="Q557" s="323"/>
      <c r="R557" s="322"/>
      <c r="S557" s="321"/>
      <c r="T557" s="323"/>
      <c r="U557" s="321"/>
      <c r="V557" s="348"/>
      <c r="W557" s="321"/>
      <c r="X557" s="323"/>
      <c r="Y557" s="322"/>
      <c r="Z557" s="360"/>
      <c r="AA557" s="360"/>
      <c r="AB557" s="312"/>
      <c r="AC557" s="366"/>
      <c r="AD557" s="97"/>
    </row>
    <row r="558" spans="1:30" ht="18" customHeight="1">
      <c r="A558" s="135"/>
      <c r="B558" s="121"/>
      <c r="C558" s="122"/>
      <c r="D558" s="54"/>
      <c r="E558" s="55" t="s">
        <v>454</v>
      </c>
      <c r="F558" s="56" t="s">
        <v>455</v>
      </c>
      <c r="G558" s="184">
        <v>2</v>
      </c>
      <c r="H558" s="156">
        <v>30</v>
      </c>
      <c r="I558" s="156">
        <v>30</v>
      </c>
      <c r="J558" s="187">
        <v>40</v>
      </c>
      <c r="K558" s="101">
        <f t="shared" si="26"/>
        <v>1.2</v>
      </c>
      <c r="L558" s="101">
        <f t="shared" si="27"/>
        <v>1.2</v>
      </c>
      <c r="M558" s="58">
        <f t="shared" si="28"/>
        <v>63</v>
      </c>
      <c r="N558" s="325"/>
      <c r="O558" s="323"/>
      <c r="P558" s="322"/>
      <c r="Q558" s="323"/>
      <c r="R558" s="322"/>
      <c r="S558" s="321"/>
      <c r="T558" s="323"/>
      <c r="U558" s="321"/>
      <c r="V558" s="348"/>
      <c r="W558" s="321"/>
      <c r="X558" s="323"/>
      <c r="Y558" s="322"/>
      <c r="Z558" s="360"/>
      <c r="AA558" s="360"/>
      <c r="AB558" s="312"/>
      <c r="AC558" s="366"/>
      <c r="AD558" s="97"/>
    </row>
    <row r="559" spans="1:30" ht="18" customHeight="1">
      <c r="A559" s="104"/>
      <c r="B559" s="77"/>
      <c r="C559" s="122"/>
      <c r="D559" s="54"/>
      <c r="E559" s="55" t="s">
        <v>164</v>
      </c>
      <c r="F559" s="56" t="s">
        <v>468</v>
      </c>
      <c r="G559" s="184">
        <v>2</v>
      </c>
      <c r="H559" s="154">
        <v>30</v>
      </c>
      <c r="I559" s="154">
        <v>60</v>
      </c>
      <c r="J559" s="187">
        <v>40</v>
      </c>
      <c r="K559" s="101">
        <f t="shared" si="26"/>
        <v>1.2</v>
      </c>
      <c r="L559" s="101">
        <f t="shared" si="27"/>
        <v>1.2</v>
      </c>
      <c r="M559" s="58">
        <f t="shared" si="28"/>
        <v>90</v>
      </c>
      <c r="N559" s="325"/>
      <c r="O559" s="323"/>
      <c r="P559" s="322"/>
      <c r="Q559" s="323"/>
      <c r="R559" s="322"/>
      <c r="S559" s="321"/>
      <c r="T559" s="323"/>
      <c r="U559" s="321"/>
      <c r="V559" s="348"/>
      <c r="W559" s="321"/>
      <c r="X559" s="323"/>
      <c r="Y559" s="322"/>
      <c r="Z559" s="360"/>
      <c r="AA559" s="360"/>
      <c r="AB559" s="312"/>
      <c r="AC559" s="366"/>
      <c r="AD559" s="97"/>
    </row>
    <row r="560" spans="1:30" ht="18" customHeight="1">
      <c r="A560" s="118">
        <v>28</v>
      </c>
      <c r="B560" s="105" t="s">
        <v>177</v>
      </c>
      <c r="C560" s="115" t="s">
        <v>178</v>
      </c>
      <c r="D560" s="54">
        <v>71400135502</v>
      </c>
      <c r="E560" s="215" t="s">
        <v>338</v>
      </c>
      <c r="F560" s="56" t="s">
        <v>180</v>
      </c>
      <c r="G560" s="184">
        <v>1</v>
      </c>
      <c r="H560" s="54">
        <v>22</v>
      </c>
      <c r="I560" s="54">
        <v>22</v>
      </c>
      <c r="J560" s="187">
        <v>40</v>
      </c>
      <c r="K560" s="101">
        <f t="shared" si="26"/>
        <v>1.2</v>
      </c>
      <c r="L560" s="101">
        <f t="shared" si="27"/>
        <v>1.2</v>
      </c>
      <c r="M560" s="58">
        <f t="shared" si="28"/>
        <v>46.2</v>
      </c>
      <c r="N560" s="324"/>
      <c r="O560" s="317"/>
      <c r="P560" s="320">
        <f>SUM(M560:M568)+N560+O560</f>
        <v>109.2</v>
      </c>
      <c r="Q560" s="317"/>
      <c r="R560" s="320"/>
      <c r="S560" s="315"/>
      <c r="T560" s="317"/>
      <c r="U560" s="315"/>
      <c r="V560" s="347"/>
      <c r="W560" s="315"/>
      <c r="X560" s="317"/>
      <c r="Y560" s="320"/>
      <c r="Z560" s="359"/>
      <c r="AA560" s="359"/>
      <c r="AB560" s="311"/>
      <c r="AC560" s="363">
        <f>P560</f>
        <v>109.2</v>
      </c>
      <c r="AD560" s="97"/>
    </row>
    <row r="561" spans="1:30" ht="18" customHeight="1">
      <c r="A561" s="135"/>
      <c r="B561" s="123"/>
      <c r="C561" s="124"/>
      <c r="D561" s="54"/>
      <c r="E561" s="141" t="s">
        <v>176</v>
      </c>
      <c r="F561" s="90" t="s">
        <v>197</v>
      </c>
      <c r="G561" s="54"/>
      <c r="H561" s="54"/>
      <c r="I561" s="54"/>
      <c r="J561" s="187"/>
      <c r="K561" s="101">
        <f t="shared" si="26"/>
        <v>0</v>
      </c>
      <c r="L561" s="101">
        <f t="shared" si="27"/>
        <v>0</v>
      </c>
      <c r="M561" s="58">
        <f t="shared" si="28"/>
        <v>0</v>
      </c>
      <c r="N561" s="325"/>
      <c r="O561" s="323"/>
      <c r="P561" s="322"/>
      <c r="Q561" s="323"/>
      <c r="R561" s="322"/>
      <c r="S561" s="321"/>
      <c r="T561" s="323"/>
      <c r="U561" s="321"/>
      <c r="V561" s="348"/>
      <c r="W561" s="321"/>
      <c r="X561" s="323"/>
      <c r="Y561" s="322"/>
      <c r="Z561" s="360"/>
      <c r="AA561" s="360"/>
      <c r="AB561" s="312"/>
      <c r="AC561" s="366"/>
      <c r="AD561" s="97"/>
    </row>
    <row r="562" spans="1:30" ht="18" customHeight="1">
      <c r="A562" s="135"/>
      <c r="B562" s="123"/>
      <c r="C562" s="124"/>
      <c r="D562" s="54"/>
      <c r="E562" s="54" t="s">
        <v>280</v>
      </c>
      <c r="F562" s="54" t="s">
        <v>162</v>
      </c>
      <c r="G562" s="54">
        <v>2</v>
      </c>
      <c r="H562" s="54">
        <v>30</v>
      </c>
      <c r="I562" s="54">
        <v>30</v>
      </c>
      <c r="J562" s="187">
        <v>40</v>
      </c>
      <c r="K562" s="101">
        <f t="shared" si="26"/>
        <v>1.2</v>
      </c>
      <c r="L562" s="101">
        <f t="shared" si="27"/>
        <v>1.2</v>
      </c>
      <c r="M562" s="58">
        <f t="shared" si="28"/>
        <v>63</v>
      </c>
      <c r="N562" s="325"/>
      <c r="O562" s="323"/>
      <c r="P562" s="322"/>
      <c r="Q562" s="323"/>
      <c r="R562" s="322"/>
      <c r="S562" s="321"/>
      <c r="T562" s="323"/>
      <c r="U562" s="321"/>
      <c r="V562" s="348"/>
      <c r="W562" s="321"/>
      <c r="X562" s="323"/>
      <c r="Y562" s="322"/>
      <c r="Z562" s="360"/>
      <c r="AA562" s="360"/>
      <c r="AB562" s="312"/>
      <c r="AC562" s="366"/>
      <c r="AD562" s="97"/>
    </row>
    <row r="563" spans="1:30" ht="18" hidden="1" customHeight="1">
      <c r="A563" s="135"/>
      <c r="B563" s="123"/>
      <c r="C563" s="124"/>
      <c r="D563" s="54"/>
      <c r="E563" s="54"/>
      <c r="F563" s="54"/>
      <c r="G563" s="54"/>
      <c r="H563" s="54"/>
      <c r="I563" s="54"/>
      <c r="J563" s="187"/>
      <c r="K563" s="101">
        <f t="shared" si="26"/>
        <v>0</v>
      </c>
      <c r="L563" s="101">
        <f t="shared" si="27"/>
        <v>0</v>
      </c>
      <c r="M563" s="58">
        <f t="shared" si="28"/>
        <v>0</v>
      </c>
      <c r="N563" s="325"/>
      <c r="O563" s="323"/>
      <c r="P563" s="322"/>
      <c r="Q563" s="323"/>
      <c r="R563" s="322"/>
      <c r="S563" s="321"/>
      <c r="T563" s="323"/>
      <c r="U563" s="321"/>
      <c r="V563" s="348"/>
      <c r="W563" s="321"/>
      <c r="X563" s="323"/>
      <c r="Y563" s="322"/>
      <c r="Z563" s="360"/>
      <c r="AA563" s="360"/>
      <c r="AB563" s="312"/>
      <c r="AC563" s="366"/>
      <c r="AD563" s="97"/>
    </row>
    <row r="564" spans="1:30" ht="18" hidden="1" customHeight="1">
      <c r="A564" s="135"/>
      <c r="B564" s="123"/>
      <c r="C564" s="124"/>
      <c r="D564" s="54"/>
      <c r="E564" s="54"/>
      <c r="F564" s="54"/>
      <c r="G564" s="54"/>
      <c r="H564" s="54"/>
      <c r="I564" s="54"/>
      <c r="J564" s="187"/>
      <c r="K564" s="101">
        <f t="shared" si="26"/>
        <v>0</v>
      </c>
      <c r="L564" s="101">
        <f t="shared" si="27"/>
        <v>0</v>
      </c>
      <c r="M564" s="58">
        <f t="shared" si="28"/>
        <v>0</v>
      </c>
      <c r="N564" s="325"/>
      <c r="O564" s="323"/>
      <c r="P564" s="322"/>
      <c r="Q564" s="323"/>
      <c r="R564" s="322"/>
      <c r="S564" s="321"/>
      <c r="T564" s="323"/>
      <c r="U564" s="321"/>
      <c r="V564" s="348"/>
      <c r="W564" s="321"/>
      <c r="X564" s="323"/>
      <c r="Y564" s="322"/>
      <c r="Z564" s="360"/>
      <c r="AA564" s="360"/>
      <c r="AB564" s="312"/>
      <c r="AC564" s="366"/>
      <c r="AD564" s="97"/>
    </row>
    <row r="565" spans="1:30" ht="18" hidden="1" customHeight="1">
      <c r="A565" s="135"/>
      <c r="B565" s="123"/>
      <c r="C565" s="124"/>
      <c r="D565" s="54"/>
      <c r="E565" s="54"/>
      <c r="F565" s="54"/>
      <c r="G565" s="54"/>
      <c r="H565" s="54"/>
      <c r="I565" s="54"/>
      <c r="J565" s="187"/>
      <c r="K565" s="101">
        <f t="shared" si="26"/>
        <v>0</v>
      </c>
      <c r="L565" s="101">
        <f t="shared" si="27"/>
        <v>0</v>
      </c>
      <c r="M565" s="58">
        <f t="shared" si="28"/>
        <v>0</v>
      </c>
      <c r="N565" s="325"/>
      <c r="O565" s="323"/>
      <c r="P565" s="322"/>
      <c r="Q565" s="323"/>
      <c r="R565" s="322"/>
      <c r="S565" s="321"/>
      <c r="T565" s="323"/>
      <c r="U565" s="321"/>
      <c r="V565" s="348"/>
      <c r="W565" s="321"/>
      <c r="X565" s="323"/>
      <c r="Y565" s="322"/>
      <c r="Z565" s="360"/>
      <c r="AA565" s="360"/>
      <c r="AB565" s="312"/>
      <c r="AC565" s="366"/>
      <c r="AD565" s="97"/>
    </row>
    <row r="566" spans="1:30" ht="18" hidden="1" customHeight="1">
      <c r="A566" s="135"/>
      <c r="B566" s="123"/>
      <c r="C566" s="124"/>
      <c r="D566" s="54"/>
      <c r="E566" s="54"/>
      <c r="F566" s="54"/>
      <c r="G566" s="54"/>
      <c r="H566" s="54"/>
      <c r="I566" s="54"/>
      <c r="J566" s="187"/>
      <c r="K566" s="101">
        <f t="shared" si="26"/>
        <v>0</v>
      </c>
      <c r="L566" s="101">
        <f t="shared" si="27"/>
        <v>0</v>
      </c>
      <c r="M566" s="58">
        <f t="shared" si="28"/>
        <v>0</v>
      </c>
      <c r="N566" s="325"/>
      <c r="O566" s="323"/>
      <c r="P566" s="322"/>
      <c r="Q566" s="323"/>
      <c r="R566" s="322"/>
      <c r="S566" s="321"/>
      <c r="T566" s="323"/>
      <c r="U566" s="321"/>
      <c r="V566" s="348"/>
      <c r="W566" s="321"/>
      <c r="X566" s="323"/>
      <c r="Y566" s="322"/>
      <c r="Z566" s="360"/>
      <c r="AA566" s="360"/>
      <c r="AB566" s="312"/>
      <c r="AC566" s="366"/>
      <c r="AD566" s="97"/>
    </row>
    <row r="567" spans="1:30" ht="18" hidden="1" customHeight="1">
      <c r="A567" s="135"/>
      <c r="B567" s="123"/>
      <c r="C567" s="124"/>
      <c r="D567" s="54"/>
      <c r="E567" s="54"/>
      <c r="F567" s="54"/>
      <c r="G567" s="54"/>
      <c r="H567" s="54"/>
      <c r="I567" s="54"/>
      <c r="J567" s="187"/>
      <c r="K567" s="101">
        <f t="shared" si="26"/>
        <v>0</v>
      </c>
      <c r="L567" s="101">
        <f t="shared" si="27"/>
        <v>0</v>
      </c>
      <c r="M567" s="58">
        <f t="shared" si="28"/>
        <v>0</v>
      </c>
      <c r="N567" s="325"/>
      <c r="O567" s="323"/>
      <c r="P567" s="322"/>
      <c r="Q567" s="323"/>
      <c r="R567" s="322"/>
      <c r="S567" s="321"/>
      <c r="T567" s="323"/>
      <c r="U567" s="321"/>
      <c r="V567" s="348"/>
      <c r="W567" s="321"/>
      <c r="X567" s="323"/>
      <c r="Y567" s="322"/>
      <c r="Z567" s="360"/>
      <c r="AA567" s="360"/>
      <c r="AB567" s="312"/>
      <c r="AC567" s="366"/>
      <c r="AD567" s="97"/>
    </row>
    <row r="568" spans="1:30" ht="18" hidden="1" customHeight="1">
      <c r="A568" s="135"/>
      <c r="B568" s="123"/>
      <c r="C568" s="124"/>
      <c r="D568" s="54"/>
      <c r="E568" s="54"/>
      <c r="F568" s="54"/>
      <c r="G568" s="54"/>
      <c r="H568" s="54"/>
      <c r="I568" s="54"/>
      <c r="J568" s="187"/>
      <c r="K568" s="101">
        <f t="shared" si="26"/>
        <v>0</v>
      </c>
      <c r="L568" s="101">
        <f t="shared" si="27"/>
        <v>0</v>
      </c>
      <c r="M568" s="58">
        <f t="shared" si="28"/>
        <v>0</v>
      </c>
      <c r="N568" s="325"/>
      <c r="O568" s="323"/>
      <c r="P568" s="322"/>
      <c r="Q568" s="323"/>
      <c r="R568" s="322"/>
      <c r="S568" s="321"/>
      <c r="T568" s="323"/>
      <c r="U568" s="321"/>
      <c r="V568" s="348"/>
      <c r="W568" s="321"/>
      <c r="X568" s="323"/>
      <c r="Y568" s="322"/>
      <c r="Z568" s="360"/>
      <c r="AA568" s="360"/>
      <c r="AB568" s="312"/>
      <c r="AC568" s="366"/>
      <c r="AD568" s="97"/>
    </row>
    <row r="569" spans="1:30" ht="18" customHeight="1">
      <c r="A569" s="118">
        <v>29</v>
      </c>
      <c r="B569" s="105" t="s">
        <v>222</v>
      </c>
      <c r="C569" s="115" t="s">
        <v>223</v>
      </c>
      <c r="D569" s="54">
        <v>71400119904</v>
      </c>
      <c r="E569" s="54" t="s">
        <v>348</v>
      </c>
      <c r="F569" s="54" t="s">
        <v>349</v>
      </c>
      <c r="G569" s="54">
        <v>1</v>
      </c>
      <c r="H569" s="54">
        <v>60</v>
      </c>
      <c r="I569" s="54">
        <v>30</v>
      </c>
      <c r="J569" s="187">
        <v>45</v>
      </c>
      <c r="K569" s="101">
        <f t="shared" si="26"/>
        <v>1.2</v>
      </c>
      <c r="L569" s="101">
        <f t="shared" si="27"/>
        <v>1.2</v>
      </c>
      <c r="M569" s="58">
        <f t="shared" si="28"/>
        <v>99</v>
      </c>
      <c r="N569" s="324"/>
      <c r="O569" s="317"/>
      <c r="P569" s="320">
        <f>SUM(M569:M578)+N569+O569</f>
        <v>162</v>
      </c>
      <c r="Q569" s="317"/>
      <c r="R569" s="320"/>
      <c r="S569" s="315"/>
      <c r="T569" s="317"/>
      <c r="U569" s="315"/>
      <c r="V569" s="347"/>
      <c r="W569" s="315"/>
      <c r="X569" s="317"/>
      <c r="Y569" s="320"/>
      <c r="Z569" s="359"/>
      <c r="AA569" s="359"/>
      <c r="AB569" s="311"/>
      <c r="AC569" s="363">
        <f t="shared" ref="AC569" si="29">P569</f>
        <v>162</v>
      </c>
      <c r="AD569" s="97"/>
    </row>
    <row r="570" spans="1:30" ht="18" customHeight="1">
      <c r="A570" s="135"/>
      <c r="B570" s="123"/>
      <c r="C570" s="124"/>
      <c r="D570" s="54"/>
      <c r="E570" s="54" t="s">
        <v>281</v>
      </c>
      <c r="F570" s="54" t="s">
        <v>238</v>
      </c>
      <c r="G570" s="54">
        <v>1</v>
      </c>
      <c r="H570" s="54">
        <v>30</v>
      </c>
      <c r="I570" s="54">
        <v>30</v>
      </c>
      <c r="J570" s="187">
        <v>40</v>
      </c>
      <c r="K570" s="101">
        <f t="shared" si="26"/>
        <v>1.2</v>
      </c>
      <c r="L570" s="101">
        <f t="shared" si="27"/>
        <v>1.2</v>
      </c>
      <c r="M570" s="58">
        <f t="shared" si="28"/>
        <v>63</v>
      </c>
      <c r="N570" s="325"/>
      <c r="O570" s="323"/>
      <c r="P570" s="322"/>
      <c r="Q570" s="323"/>
      <c r="R570" s="322"/>
      <c r="S570" s="321"/>
      <c r="T570" s="323"/>
      <c r="U570" s="321"/>
      <c r="V570" s="348"/>
      <c r="W570" s="321"/>
      <c r="X570" s="323"/>
      <c r="Y570" s="322"/>
      <c r="Z570" s="360"/>
      <c r="AA570" s="360"/>
      <c r="AB570" s="312"/>
      <c r="AC570" s="366"/>
      <c r="AD570" s="97"/>
    </row>
    <row r="571" spans="1:30" ht="18" hidden="1" customHeight="1">
      <c r="A571" s="135"/>
      <c r="B571" s="123"/>
      <c r="C571" s="124"/>
      <c r="D571" s="54"/>
      <c r="E571" s="54"/>
      <c r="F571" s="54"/>
      <c r="G571" s="54"/>
      <c r="H571" s="54"/>
      <c r="I571" s="54"/>
      <c r="J571" s="187"/>
      <c r="K571" s="101">
        <f t="shared" si="26"/>
        <v>0</v>
      </c>
      <c r="L571" s="101">
        <f t="shared" si="27"/>
        <v>0</v>
      </c>
      <c r="M571" s="58">
        <f t="shared" si="28"/>
        <v>0</v>
      </c>
      <c r="N571" s="325"/>
      <c r="O571" s="323"/>
      <c r="P571" s="322"/>
      <c r="Q571" s="323"/>
      <c r="R571" s="322"/>
      <c r="S571" s="321"/>
      <c r="T571" s="323"/>
      <c r="U571" s="321"/>
      <c r="V571" s="348"/>
      <c r="W571" s="321"/>
      <c r="X571" s="323"/>
      <c r="Y571" s="322"/>
      <c r="Z571" s="360"/>
      <c r="AA571" s="360"/>
      <c r="AB571" s="312"/>
      <c r="AC571" s="366"/>
      <c r="AD571" s="97"/>
    </row>
    <row r="572" spans="1:30" ht="18" hidden="1" customHeight="1">
      <c r="A572" s="135"/>
      <c r="B572" s="123"/>
      <c r="C572" s="124"/>
      <c r="D572" s="54"/>
      <c r="E572" s="54"/>
      <c r="F572" s="54"/>
      <c r="G572" s="54"/>
      <c r="H572" s="54"/>
      <c r="I572" s="54"/>
      <c r="J572" s="187"/>
      <c r="K572" s="101">
        <f t="shared" si="26"/>
        <v>0</v>
      </c>
      <c r="L572" s="101">
        <f t="shared" si="27"/>
        <v>0</v>
      </c>
      <c r="M572" s="58">
        <f t="shared" si="28"/>
        <v>0</v>
      </c>
      <c r="N572" s="325"/>
      <c r="O572" s="323"/>
      <c r="P572" s="322"/>
      <c r="Q572" s="323"/>
      <c r="R572" s="322"/>
      <c r="S572" s="321"/>
      <c r="T572" s="323"/>
      <c r="U572" s="321"/>
      <c r="V572" s="348"/>
      <c r="W572" s="321"/>
      <c r="X572" s="323"/>
      <c r="Y572" s="322"/>
      <c r="Z572" s="360"/>
      <c r="AA572" s="360"/>
      <c r="AB572" s="312"/>
      <c r="AC572" s="366"/>
      <c r="AD572" s="97"/>
    </row>
    <row r="573" spans="1:30" ht="18" hidden="1" customHeight="1">
      <c r="A573" s="135"/>
      <c r="B573" s="123"/>
      <c r="C573" s="124"/>
      <c r="D573" s="54"/>
      <c r="E573" s="54"/>
      <c r="F573" s="54"/>
      <c r="G573" s="54"/>
      <c r="H573" s="54"/>
      <c r="I573" s="54"/>
      <c r="J573" s="187"/>
      <c r="K573" s="101">
        <f t="shared" si="26"/>
        <v>0</v>
      </c>
      <c r="L573" s="101">
        <f t="shared" si="27"/>
        <v>0</v>
      </c>
      <c r="M573" s="58">
        <f t="shared" si="28"/>
        <v>0</v>
      </c>
      <c r="N573" s="325"/>
      <c r="O573" s="323"/>
      <c r="P573" s="322"/>
      <c r="Q573" s="323"/>
      <c r="R573" s="322"/>
      <c r="S573" s="321"/>
      <c r="T573" s="323"/>
      <c r="U573" s="321"/>
      <c r="V573" s="348"/>
      <c r="W573" s="321"/>
      <c r="X573" s="323"/>
      <c r="Y573" s="322"/>
      <c r="Z573" s="360"/>
      <c r="AA573" s="360"/>
      <c r="AB573" s="312"/>
      <c r="AC573" s="366"/>
      <c r="AD573" s="97"/>
    </row>
    <row r="574" spans="1:30" ht="18" hidden="1" customHeight="1">
      <c r="A574" s="135"/>
      <c r="B574" s="123"/>
      <c r="C574" s="124"/>
      <c r="D574" s="54"/>
      <c r="E574" s="54"/>
      <c r="F574" s="54"/>
      <c r="G574" s="54"/>
      <c r="H574" s="54"/>
      <c r="I574" s="54"/>
      <c r="J574" s="187"/>
      <c r="K574" s="101">
        <f t="shared" si="26"/>
        <v>0</v>
      </c>
      <c r="L574" s="101">
        <f t="shared" si="27"/>
        <v>0</v>
      </c>
      <c r="M574" s="58">
        <f t="shared" si="28"/>
        <v>0</v>
      </c>
      <c r="N574" s="325"/>
      <c r="O574" s="323"/>
      <c r="P574" s="322"/>
      <c r="Q574" s="323"/>
      <c r="R574" s="322"/>
      <c r="S574" s="321"/>
      <c r="T574" s="323"/>
      <c r="U574" s="321"/>
      <c r="V574" s="348"/>
      <c r="W574" s="321"/>
      <c r="X574" s="323"/>
      <c r="Y574" s="322"/>
      <c r="Z574" s="360"/>
      <c r="AA574" s="360"/>
      <c r="AB574" s="312"/>
      <c r="AC574" s="366"/>
      <c r="AD574" s="97"/>
    </row>
    <row r="575" spans="1:30" ht="18" hidden="1" customHeight="1">
      <c r="A575" s="135"/>
      <c r="B575" s="123"/>
      <c r="C575" s="124"/>
      <c r="D575" s="54"/>
      <c r="E575" s="54"/>
      <c r="F575" s="54"/>
      <c r="G575" s="54"/>
      <c r="H575" s="54"/>
      <c r="I575" s="54"/>
      <c r="J575" s="187"/>
      <c r="K575" s="101">
        <f t="shared" si="26"/>
        <v>0</v>
      </c>
      <c r="L575" s="101">
        <f t="shared" si="27"/>
        <v>0</v>
      </c>
      <c r="M575" s="58">
        <f t="shared" si="28"/>
        <v>0</v>
      </c>
      <c r="N575" s="325"/>
      <c r="O575" s="323"/>
      <c r="P575" s="322"/>
      <c r="Q575" s="323"/>
      <c r="R575" s="322"/>
      <c r="S575" s="321"/>
      <c r="T575" s="323"/>
      <c r="U575" s="321"/>
      <c r="V575" s="348"/>
      <c r="W575" s="321"/>
      <c r="X575" s="323"/>
      <c r="Y575" s="322"/>
      <c r="Z575" s="360"/>
      <c r="AA575" s="360"/>
      <c r="AB575" s="312"/>
      <c r="AC575" s="366"/>
      <c r="AD575" s="97"/>
    </row>
    <row r="576" spans="1:30" ht="18" hidden="1" customHeight="1">
      <c r="A576" s="135"/>
      <c r="B576" s="123"/>
      <c r="C576" s="124"/>
      <c r="D576" s="54"/>
      <c r="E576" s="54"/>
      <c r="F576" s="54"/>
      <c r="G576" s="54"/>
      <c r="H576" s="54"/>
      <c r="I576" s="54"/>
      <c r="J576" s="187"/>
      <c r="K576" s="101">
        <f t="shared" si="26"/>
        <v>0</v>
      </c>
      <c r="L576" s="101">
        <f t="shared" si="27"/>
        <v>0</v>
      </c>
      <c r="M576" s="58">
        <f t="shared" si="28"/>
        <v>0</v>
      </c>
      <c r="N576" s="325"/>
      <c r="O576" s="323"/>
      <c r="P576" s="322"/>
      <c r="Q576" s="323"/>
      <c r="R576" s="322"/>
      <c r="S576" s="321"/>
      <c r="T576" s="323"/>
      <c r="U576" s="321"/>
      <c r="V576" s="348"/>
      <c r="W576" s="321"/>
      <c r="X576" s="323"/>
      <c r="Y576" s="322"/>
      <c r="Z576" s="360"/>
      <c r="AA576" s="360"/>
      <c r="AB576" s="312"/>
      <c r="AC576" s="366"/>
      <c r="AD576" s="97"/>
    </row>
    <row r="577" spans="1:30" ht="18" hidden="1" customHeight="1">
      <c r="A577" s="135"/>
      <c r="B577" s="123"/>
      <c r="C577" s="124"/>
      <c r="D577" s="54"/>
      <c r="E577" s="54"/>
      <c r="F577" s="54"/>
      <c r="G577" s="54"/>
      <c r="H577" s="54"/>
      <c r="I577" s="54"/>
      <c r="J577" s="187"/>
      <c r="K577" s="101">
        <f t="shared" si="26"/>
        <v>0</v>
      </c>
      <c r="L577" s="101">
        <f t="shared" si="27"/>
        <v>0</v>
      </c>
      <c r="M577" s="58">
        <f t="shared" si="28"/>
        <v>0</v>
      </c>
      <c r="N577" s="325"/>
      <c r="O577" s="323"/>
      <c r="P577" s="322"/>
      <c r="Q577" s="323"/>
      <c r="R577" s="322"/>
      <c r="S577" s="321"/>
      <c r="T577" s="323"/>
      <c r="U577" s="321"/>
      <c r="V577" s="348"/>
      <c r="W577" s="321"/>
      <c r="X577" s="323"/>
      <c r="Y577" s="322"/>
      <c r="Z577" s="360"/>
      <c r="AA577" s="360"/>
      <c r="AB577" s="312"/>
      <c r="AC577" s="366"/>
      <c r="AD577" s="97"/>
    </row>
    <row r="578" spans="1:30" ht="18" hidden="1" customHeight="1">
      <c r="A578" s="135"/>
      <c r="B578" s="123"/>
      <c r="C578" s="124"/>
      <c r="D578" s="54"/>
      <c r="E578" s="54"/>
      <c r="F578" s="54"/>
      <c r="G578" s="54"/>
      <c r="H578" s="54"/>
      <c r="I578" s="54"/>
      <c r="J578" s="187"/>
      <c r="K578" s="101">
        <f t="shared" si="26"/>
        <v>0</v>
      </c>
      <c r="L578" s="101">
        <f t="shared" si="27"/>
        <v>0</v>
      </c>
      <c r="M578" s="58">
        <f t="shared" si="28"/>
        <v>0</v>
      </c>
      <c r="N578" s="325"/>
      <c r="O578" s="323"/>
      <c r="P578" s="322"/>
      <c r="Q578" s="323"/>
      <c r="R578" s="322"/>
      <c r="S578" s="321"/>
      <c r="T578" s="323"/>
      <c r="U578" s="321"/>
      <c r="V578" s="348"/>
      <c r="W578" s="321"/>
      <c r="X578" s="323"/>
      <c r="Y578" s="322"/>
      <c r="Z578" s="360"/>
      <c r="AA578" s="360"/>
      <c r="AB578" s="312"/>
      <c r="AC578" s="366"/>
      <c r="AD578" s="97"/>
    </row>
    <row r="579" spans="1:30" ht="18" customHeight="1">
      <c r="A579" s="118">
        <v>30</v>
      </c>
      <c r="B579" s="105" t="s">
        <v>306</v>
      </c>
      <c r="C579" s="115" t="s">
        <v>307</v>
      </c>
      <c r="D579" s="54">
        <v>71400119913</v>
      </c>
      <c r="E579" s="54" t="s">
        <v>164</v>
      </c>
      <c r="F579" s="54" t="s">
        <v>308</v>
      </c>
      <c r="G579" s="54" t="s">
        <v>309</v>
      </c>
      <c r="H579" s="54">
        <v>30</v>
      </c>
      <c r="I579" s="54">
        <v>60</v>
      </c>
      <c r="J579" s="187">
        <v>49</v>
      </c>
      <c r="K579" s="101">
        <f t="shared" si="26"/>
        <v>1.2</v>
      </c>
      <c r="L579" s="101">
        <f t="shared" si="27"/>
        <v>1.2</v>
      </c>
      <c r="M579" s="58">
        <f t="shared" si="28"/>
        <v>90</v>
      </c>
      <c r="N579" s="324"/>
      <c r="O579" s="317"/>
      <c r="P579" s="320">
        <f t="shared" ref="P579" si="30">SUM(M579:M598)+N579+O579</f>
        <v>90</v>
      </c>
      <c r="Q579" s="317"/>
      <c r="R579" s="320"/>
      <c r="S579" s="315"/>
      <c r="T579" s="317"/>
      <c r="U579" s="315"/>
      <c r="V579" s="347"/>
      <c r="W579" s="315"/>
      <c r="X579" s="317"/>
      <c r="Y579" s="320"/>
      <c r="Z579" s="359"/>
      <c r="AA579" s="359"/>
      <c r="AB579" s="311"/>
      <c r="AC579" s="363">
        <f t="shared" ref="AC579" si="31">P579</f>
        <v>90</v>
      </c>
      <c r="AD579" s="97"/>
    </row>
    <row r="580" spans="1:30" ht="18" hidden="1" customHeight="1">
      <c r="A580" s="135"/>
      <c r="B580" s="123"/>
      <c r="C580" s="124"/>
      <c r="D580" s="54"/>
      <c r="E580" s="54"/>
      <c r="F580" s="54"/>
      <c r="G580" s="54"/>
      <c r="H580" s="54"/>
      <c r="I580" s="54"/>
      <c r="J580" s="187"/>
      <c r="K580" s="101">
        <f t="shared" si="26"/>
        <v>0</v>
      </c>
      <c r="L580" s="101">
        <f t="shared" si="27"/>
        <v>0</v>
      </c>
      <c r="M580" s="58">
        <f t="shared" si="28"/>
        <v>0</v>
      </c>
      <c r="N580" s="325"/>
      <c r="O580" s="323"/>
      <c r="P580" s="322"/>
      <c r="Q580" s="323"/>
      <c r="R580" s="322"/>
      <c r="S580" s="321"/>
      <c r="T580" s="323"/>
      <c r="U580" s="321"/>
      <c r="V580" s="348"/>
      <c r="W580" s="321"/>
      <c r="X580" s="323"/>
      <c r="Y580" s="322"/>
      <c r="Z580" s="360"/>
      <c r="AA580" s="360"/>
      <c r="AB580" s="312"/>
      <c r="AC580" s="366"/>
      <c r="AD580" s="97"/>
    </row>
    <row r="581" spans="1:30" ht="18" hidden="1" customHeight="1">
      <c r="A581" s="135"/>
      <c r="B581" s="123"/>
      <c r="C581" s="124"/>
      <c r="D581" s="54"/>
      <c r="E581" s="54"/>
      <c r="F581" s="54"/>
      <c r="G581" s="54"/>
      <c r="H581" s="54"/>
      <c r="I581" s="54"/>
      <c r="J581" s="187"/>
      <c r="K581" s="101">
        <f t="shared" si="26"/>
        <v>0</v>
      </c>
      <c r="L581" s="101">
        <f t="shared" si="27"/>
        <v>0</v>
      </c>
      <c r="M581" s="58">
        <f t="shared" si="28"/>
        <v>0</v>
      </c>
      <c r="N581" s="325"/>
      <c r="O581" s="323"/>
      <c r="P581" s="322"/>
      <c r="Q581" s="323"/>
      <c r="R581" s="322"/>
      <c r="S581" s="321"/>
      <c r="T581" s="323"/>
      <c r="U581" s="321"/>
      <c r="V581" s="348"/>
      <c r="W581" s="321"/>
      <c r="X581" s="323"/>
      <c r="Y581" s="322"/>
      <c r="Z581" s="360"/>
      <c r="AA581" s="360"/>
      <c r="AB581" s="312"/>
      <c r="AC581" s="366"/>
      <c r="AD581" s="97"/>
    </row>
    <row r="582" spans="1:30" ht="18" hidden="1" customHeight="1">
      <c r="A582" s="135"/>
      <c r="B582" s="123"/>
      <c r="C582" s="124"/>
      <c r="D582" s="54"/>
      <c r="E582" s="54"/>
      <c r="F582" s="54"/>
      <c r="G582" s="54"/>
      <c r="H582" s="54"/>
      <c r="I582" s="54"/>
      <c r="J582" s="187"/>
      <c r="K582" s="101">
        <f t="shared" si="26"/>
        <v>0</v>
      </c>
      <c r="L582" s="101">
        <f t="shared" si="27"/>
        <v>0</v>
      </c>
      <c r="M582" s="58">
        <f t="shared" si="28"/>
        <v>0</v>
      </c>
      <c r="N582" s="325"/>
      <c r="O582" s="323"/>
      <c r="P582" s="322"/>
      <c r="Q582" s="323"/>
      <c r="R582" s="322"/>
      <c r="S582" s="321"/>
      <c r="T582" s="323"/>
      <c r="U582" s="321"/>
      <c r="V582" s="348"/>
      <c r="W582" s="321"/>
      <c r="X582" s="323"/>
      <c r="Y582" s="322"/>
      <c r="Z582" s="360"/>
      <c r="AA582" s="360"/>
      <c r="AB582" s="312"/>
      <c r="AC582" s="366"/>
      <c r="AD582" s="97"/>
    </row>
    <row r="583" spans="1:30" ht="18" hidden="1" customHeight="1">
      <c r="A583" s="135"/>
      <c r="B583" s="123"/>
      <c r="C583" s="124"/>
      <c r="D583" s="54"/>
      <c r="E583" s="54"/>
      <c r="F583" s="54"/>
      <c r="G583" s="54"/>
      <c r="H583" s="54"/>
      <c r="I583" s="54"/>
      <c r="J583" s="187"/>
      <c r="K583" s="101">
        <f t="shared" si="26"/>
        <v>0</v>
      </c>
      <c r="L583" s="101">
        <f t="shared" si="27"/>
        <v>0</v>
      </c>
      <c r="M583" s="58">
        <f t="shared" si="28"/>
        <v>0</v>
      </c>
      <c r="N583" s="325"/>
      <c r="O583" s="323"/>
      <c r="P583" s="322"/>
      <c r="Q583" s="323"/>
      <c r="R583" s="322"/>
      <c r="S583" s="321"/>
      <c r="T583" s="323"/>
      <c r="U583" s="321"/>
      <c r="V583" s="348"/>
      <c r="W583" s="321"/>
      <c r="X583" s="323"/>
      <c r="Y583" s="322"/>
      <c r="Z583" s="360"/>
      <c r="AA583" s="360"/>
      <c r="AB583" s="312"/>
      <c r="AC583" s="366"/>
      <c r="AD583" s="97"/>
    </row>
    <row r="584" spans="1:30" ht="18" hidden="1" customHeight="1">
      <c r="A584" s="135"/>
      <c r="B584" s="123"/>
      <c r="C584" s="124"/>
      <c r="D584" s="54"/>
      <c r="E584" s="54"/>
      <c r="F584" s="54"/>
      <c r="G584" s="54"/>
      <c r="H584" s="54"/>
      <c r="I584" s="54"/>
      <c r="J584" s="187"/>
      <c r="K584" s="101">
        <f t="shared" si="26"/>
        <v>0</v>
      </c>
      <c r="L584" s="101">
        <f t="shared" si="27"/>
        <v>0</v>
      </c>
      <c r="M584" s="58">
        <f t="shared" si="28"/>
        <v>0</v>
      </c>
      <c r="N584" s="325"/>
      <c r="O584" s="323"/>
      <c r="P584" s="322"/>
      <c r="Q584" s="323"/>
      <c r="R584" s="322"/>
      <c r="S584" s="321"/>
      <c r="T584" s="323"/>
      <c r="U584" s="321"/>
      <c r="V584" s="348"/>
      <c r="W584" s="321"/>
      <c r="X584" s="323"/>
      <c r="Y584" s="322"/>
      <c r="Z584" s="360"/>
      <c r="AA584" s="360"/>
      <c r="AB584" s="312"/>
      <c r="AC584" s="366"/>
      <c r="AD584" s="97"/>
    </row>
    <row r="585" spans="1:30" ht="18" hidden="1" customHeight="1">
      <c r="A585" s="135"/>
      <c r="B585" s="123"/>
      <c r="C585" s="124"/>
      <c r="D585" s="54"/>
      <c r="E585" s="54"/>
      <c r="F585" s="54"/>
      <c r="G585" s="54"/>
      <c r="H585" s="54"/>
      <c r="I585" s="54"/>
      <c r="J585" s="187"/>
      <c r="K585" s="101">
        <f t="shared" si="26"/>
        <v>0</v>
      </c>
      <c r="L585" s="101">
        <f t="shared" si="27"/>
        <v>0</v>
      </c>
      <c r="M585" s="58">
        <f t="shared" si="28"/>
        <v>0</v>
      </c>
      <c r="N585" s="325"/>
      <c r="O585" s="323"/>
      <c r="P585" s="322"/>
      <c r="Q585" s="323"/>
      <c r="R585" s="322"/>
      <c r="S585" s="321"/>
      <c r="T585" s="323"/>
      <c r="U585" s="321"/>
      <c r="V585" s="348"/>
      <c r="W585" s="321"/>
      <c r="X585" s="323"/>
      <c r="Y585" s="322"/>
      <c r="Z585" s="360"/>
      <c r="AA585" s="360"/>
      <c r="AB585" s="312"/>
      <c r="AC585" s="366"/>
      <c r="AD585" s="97"/>
    </row>
    <row r="586" spans="1:30" ht="18" hidden="1" customHeight="1">
      <c r="A586" s="135"/>
      <c r="B586" s="123"/>
      <c r="C586" s="124"/>
      <c r="D586" s="54"/>
      <c r="E586" s="54"/>
      <c r="F586" s="54"/>
      <c r="G586" s="54"/>
      <c r="H586" s="54"/>
      <c r="I586" s="54"/>
      <c r="J586" s="187"/>
      <c r="K586" s="101">
        <f t="shared" ref="K586:K649" si="32">IF(OR(LEFT(E586,2)="ĐA",LEFT(E586,2)="DA",LEFT(E586,5)="Đồ án",LEFT(E586,5)="Đồán ",LEFT(E586,9)="Sinh hoạt",LEFT(E586,9)="sinh hoạt",LEFT(E586,6)="Cố vấn",LEFT(E586,6)="cố vấn",LEFT(E586,4)="cvht",LEFT(E586,4)="CVHT",LEFT(E586,4)="shcn",LEFT(E586,4)="SHCN"),0,(IF(AND(H586&gt;0,J586&gt;0),IF(J586&gt;60,1.3,IF(J586&gt;35,1.2,1)),0)))</f>
        <v>0</v>
      </c>
      <c r="L586" s="101">
        <f t="shared" ref="L586:L649" si="33">IF(OR(LEFT(E586,2)="ĐA",LEFT(E586,2)="DA",LEFT(E586,5)="Đồ án",LEFT(E586,5)="Đồán "),0,IF(AND(J586&gt;0,I586&gt;0),IF(AND(OR(LEFT(E586,4)="GDQP",LEFT(E586,4)="gdqp",LEFT(E586,19)="Giáo dục quốc phòng"),J586&gt;50),1.3,IF(J586&gt;35,1.2,IF(J586&gt;29,1.1,1))),0))</f>
        <v>0</v>
      </c>
      <c r="M586" s="58">
        <f t="shared" ref="M586:M649" si="34">ROUND(IF(OR(LEFT(E586,2)="ĐA",LEFT(E586,2)="DA",LEFT(E586,5)="Đồ án",LEFT(E586,5)="Đồán "),J586*0.5,(IF(H586&gt;0,H586*K586,"0")+IF(I586&gt;0,(I586*0.75)*L586,"0"))),1)</f>
        <v>0</v>
      </c>
      <c r="N586" s="325"/>
      <c r="O586" s="323"/>
      <c r="P586" s="322"/>
      <c r="Q586" s="323"/>
      <c r="R586" s="322"/>
      <c r="S586" s="321"/>
      <c r="T586" s="323"/>
      <c r="U586" s="321"/>
      <c r="V586" s="348"/>
      <c r="W586" s="321"/>
      <c r="X586" s="323"/>
      <c r="Y586" s="322"/>
      <c r="Z586" s="360"/>
      <c r="AA586" s="360"/>
      <c r="AB586" s="312"/>
      <c r="AC586" s="366"/>
      <c r="AD586" s="97"/>
    </row>
    <row r="587" spans="1:30" ht="18" hidden="1" customHeight="1">
      <c r="A587" s="135"/>
      <c r="B587" s="123"/>
      <c r="C587" s="124"/>
      <c r="D587" s="54"/>
      <c r="E587" s="54"/>
      <c r="F587" s="54"/>
      <c r="G587" s="54"/>
      <c r="H587" s="54"/>
      <c r="I587" s="54"/>
      <c r="J587" s="187"/>
      <c r="K587" s="101">
        <f t="shared" si="32"/>
        <v>0</v>
      </c>
      <c r="L587" s="101">
        <f t="shared" si="33"/>
        <v>0</v>
      </c>
      <c r="M587" s="58">
        <f t="shared" si="34"/>
        <v>0</v>
      </c>
      <c r="N587" s="325"/>
      <c r="O587" s="323"/>
      <c r="P587" s="322"/>
      <c r="Q587" s="323"/>
      <c r="R587" s="322"/>
      <c r="S587" s="321"/>
      <c r="T587" s="323"/>
      <c r="U587" s="321"/>
      <c r="V587" s="348"/>
      <c r="W587" s="321"/>
      <c r="X587" s="323"/>
      <c r="Y587" s="322"/>
      <c r="Z587" s="360"/>
      <c r="AA587" s="360"/>
      <c r="AB587" s="312"/>
      <c r="AC587" s="366"/>
      <c r="AD587" s="97"/>
    </row>
    <row r="588" spans="1:30" ht="18" hidden="1" customHeight="1">
      <c r="A588" s="135"/>
      <c r="B588" s="123"/>
      <c r="C588" s="124"/>
      <c r="D588" s="54"/>
      <c r="E588" s="54"/>
      <c r="F588" s="54"/>
      <c r="G588" s="54"/>
      <c r="H588" s="54"/>
      <c r="I588" s="54"/>
      <c r="J588" s="187"/>
      <c r="K588" s="101">
        <f t="shared" si="32"/>
        <v>0</v>
      </c>
      <c r="L588" s="101">
        <f t="shared" si="33"/>
        <v>0</v>
      </c>
      <c r="M588" s="58">
        <f t="shared" si="34"/>
        <v>0</v>
      </c>
      <c r="N588" s="325"/>
      <c r="O588" s="323"/>
      <c r="P588" s="322"/>
      <c r="Q588" s="323"/>
      <c r="R588" s="322"/>
      <c r="S588" s="321"/>
      <c r="T588" s="323"/>
      <c r="U588" s="321"/>
      <c r="V588" s="348"/>
      <c r="W588" s="321"/>
      <c r="X588" s="323"/>
      <c r="Y588" s="322"/>
      <c r="Z588" s="360"/>
      <c r="AA588" s="360"/>
      <c r="AB588" s="312"/>
      <c r="AC588" s="366"/>
      <c r="AD588" s="97"/>
    </row>
    <row r="589" spans="1:30" ht="18" hidden="1" customHeight="1">
      <c r="A589" s="135"/>
      <c r="B589" s="123"/>
      <c r="C589" s="124"/>
      <c r="D589" s="54"/>
      <c r="E589" s="54"/>
      <c r="F589" s="54"/>
      <c r="G589" s="54"/>
      <c r="H589" s="54"/>
      <c r="I589" s="54"/>
      <c r="J589" s="187"/>
      <c r="K589" s="101">
        <f t="shared" si="32"/>
        <v>0</v>
      </c>
      <c r="L589" s="101">
        <f t="shared" si="33"/>
        <v>0</v>
      </c>
      <c r="M589" s="58">
        <f t="shared" si="34"/>
        <v>0</v>
      </c>
      <c r="N589" s="325"/>
      <c r="O589" s="323"/>
      <c r="P589" s="322"/>
      <c r="Q589" s="323"/>
      <c r="R589" s="322"/>
      <c r="S589" s="321"/>
      <c r="T589" s="323"/>
      <c r="U589" s="321"/>
      <c r="V589" s="348"/>
      <c r="W589" s="321"/>
      <c r="X589" s="323"/>
      <c r="Y589" s="322"/>
      <c r="Z589" s="360"/>
      <c r="AA589" s="360"/>
      <c r="AB589" s="312"/>
      <c r="AC589" s="366"/>
      <c r="AD589" s="97"/>
    </row>
    <row r="590" spans="1:30" ht="18" hidden="1" customHeight="1">
      <c r="A590" s="135"/>
      <c r="B590" s="123"/>
      <c r="C590" s="124"/>
      <c r="D590" s="54"/>
      <c r="E590" s="54"/>
      <c r="F590" s="54"/>
      <c r="G590" s="54"/>
      <c r="H590" s="54"/>
      <c r="I590" s="54"/>
      <c r="J590" s="187"/>
      <c r="K590" s="101">
        <f t="shared" si="32"/>
        <v>0</v>
      </c>
      <c r="L590" s="101">
        <f t="shared" si="33"/>
        <v>0</v>
      </c>
      <c r="M590" s="58">
        <f t="shared" si="34"/>
        <v>0</v>
      </c>
      <c r="N590" s="325"/>
      <c r="O590" s="323"/>
      <c r="P590" s="322"/>
      <c r="Q590" s="323"/>
      <c r="R590" s="322"/>
      <c r="S590" s="321"/>
      <c r="T590" s="323"/>
      <c r="U590" s="321"/>
      <c r="V590" s="348"/>
      <c r="W590" s="321"/>
      <c r="X590" s="323"/>
      <c r="Y590" s="322"/>
      <c r="Z590" s="360"/>
      <c r="AA590" s="360"/>
      <c r="AB590" s="312"/>
      <c r="AC590" s="366"/>
      <c r="AD590" s="97"/>
    </row>
    <row r="591" spans="1:30" ht="18" hidden="1" customHeight="1">
      <c r="A591" s="135"/>
      <c r="B591" s="123"/>
      <c r="C591" s="124"/>
      <c r="D591" s="54"/>
      <c r="E591" s="54"/>
      <c r="F591" s="54"/>
      <c r="G591" s="54"/>
      <c r="H591" s="54"/>
      <c r="I591" s="54"/>
      <c r="J591" s="187"/>
      <c r="K591" s="101">
        <f t="shared" si="32"/>
        <v>0</v>
      </c>
      <c r="L591" s="101">
        <f t="shared" si="33"/>
        <v>0</v>
      </c>
      <c r="M591" s="58">
        <f t="shared" si="34"/>
        <v>0</v>
      </c>
      <c r="N591" s="325"/>
      <c r="O591" s="323"/>
      <c r="P591" s="322"/>
      <c r="Q591" s="323"/>
      <c r="R591" s="322"/>
      <c r="S591" s="321"/>
      <c r="T591" s="323"/>
      <c r="U591" s="321"/>
      <c r="V591" s="348"/>
      <c r="W591" s="321"/>
      <c r="X591" s="323"/>
      <c r="Y591" s="322"/>
      <c r="Z591" s="360"/>
      <c r="AA591" s="360"/>
      <c r="AB591" s="312"/>
      <c r="AC591" s="366"/>
      <c r="AD591" s="97"/>
    </row>
    <row r="592" spans="1:30" ht="18" hidden="1" customHeight="1">
      <c r="A592" s="135"/>
      <c r="B592" s="123"/>
      <c r="C592" s="124"/>
      <c r="D592" s="54"/>
      <c r="E592" s="54"/>
      <c r="F592" s="54"/>
      <c r="G592" s="54"/>
      <c r="H592" s="54"/>
      <c r="I592" s="54"/>
      <c r="J592" s="187"/>
      <c r="K592" s="101">
        <f t="shared" si="32"/>
        <v>0</v>
      </c>
      <c r="L592" s="101">
        <f t="shared" si="33"/>
        <v>0</v>
      </c>
      <c r="M592" s="58">
        <f t="shared" si="34"/>
        <v>0</v>
      </c>
      <c r="N592" s="325"/>
      <c r="O592" s="323"/>
      <c r="P592" s="322"/>
      <c r="Q592" s="323"/>
      <c r="R592" s="322"/>
      <c r="S592" s="321"/>
      <c r="T592" s="323"/>
      <c r="U592" s="321"/>
      <c r="V592" s="348"/>
      <c r="W592" s="321"/>
      <c r="X592" s="323"/>
      <c r="Y592" s="322"/>
      <c r="Z592" s="360"/>
      <c r="AA592" s="360"/>
      <c r="AB592" s="312"/>
      <c r="AC592" s="366"/>
      <c r="AD592" s="97"/>
    </row>
    <row r="593" spans="1:30" ht="18" hidden="1" customHeight="1">
      <c r="A593" s="135"/>
      <c r="B593" s="123"/>
      <c r="C593" s="124"/>
      <c r="D593" s="54"/>
      <c r="E593" s="54"/>
      <c r="F593" s="54"/>
      <c r="G593" s="54"/>
      <c r="H593" s="54"/>
      <c r="I593" s="54"/>
      <c r="J593" s="187"/>
      <c r="K593" s="101">
        <f t="shared" si="32"/>
        <v>0</v>
      </c>
      <c r="L593" s="101">
        <f t="shared" si="33"/>
        <v>0</v>
      </c>
      <c r="M593" s="58">
        <f t="shared" si="34"/>
        <v>0</v>
      </c>
      <c r="N593" s="325"/>
      <c r="O593" s="323"/>
      <c r="P593" s="322"/>
      <c r="Q593" s="323"/>
      <c r="R593" s="322"/>
      <c r="S593" s="321"/>
      <c r="T593" s="323"/>
      <c r="U593" s="321"/>
      <c r="V593" s="348"/>
      <c r="W593" s="321"/>
      <c r="X593" s="323"/>
      <c r="Y593" s="322"/>
      <c r="Z593" s="360"/>
      <c r="AA593" s="360"/>
      <c r="AB593" s="312"/>
      <c r="AC593" s="366"/>
      <c r="AD593" s="97"/>
    </row>
    <row r="594" spans="1:30" ht="18" hidden="1" customHeight="1">
      <c r="A594" s="135"/>
      <c r="B594" s="123"/>
      <c r="C594" s="124"/>
      <c r="D594" s="54"/>
      <c r="E594" s="54"/>
      <c r="F594" s="54"/>
      <c r="G594" s="54"/>
      <c r="H594" s="54"/>
      <c r="I594" s="54"/>
      <c r="J594" s="187"/>
      <c r="K594" s="101">
        <f t="shared" si="32"/>
        <v>0</v>
      </c>
      <c r="L594" s="101">
        <f t="shared" si="33"/>
        <v>0</v>
      </c>
      <c r="M594" s="58">
        <f t="shared" si="34"/>
        <v>0</v>
      </c>
      <c r="N594" s="325"/>
      <c r="O594" s="323"/>
      <c r="P594" s="322"/>
      <c r="Q594" s="323"/>
      <c r="R594" s="322"/>
      <c r="S594" s="321"/>
      <c r="T594" s="323"/>
      <c r="U594" s="321"/>
      <c r="V594" s="348"/>
      <c r="W594" s="321"/>
      <c r="X594" s="323"/>
      <c r="Y594" s="322"/>
      <c r="Z594" s="360"/>
      <c r="AA594" s="360"/>
      <c r="AB594" s="312"/>
      <c r="AC594" s="366"/>
      <c r="AD594" s="97"/>
    </row>
    <row r="595" spans="1:30" ht="18" hidden="1" customHeight="1">
      <c r="A595" s="135"/>
      <c r="B595" s="123"/>
      <c r="C595" s="124"/>
      <c r="D595" s="54"/>
      <c r="E595" s="54"/>
      <c r="F595" s="54"/>
      <c r="G595" s="54"/>
      <c r="H595" s="54"/>
      <c r="I595" s="54"/>
      <c r="J595" s="187"/>
      <c r="K595" s="101">
        <f t="shared" si="32"/>
        <v>0</v>
      </c>
      <c r="L595" s="101">
        <f t="shared" si="33"/>
        <v>0</v>
      </c>
      <c r="M595" s="58">
        <f t="shared" si="34"/>
        <v>0</v>
      </c>
      <c r="N595" s="325"/>
      <c r="O595" s="323"/>
      <c r="P595" s="322"/>
      <c r="Q595" s="323"/>
      <c r="R595" s="322"/>
      <c r="S595" s="321"/>
      <c r="T595" s="323"/>
      <c r="U595" s="321"/>
      <c r="V595" s="348"/>
      <c r="W595" s="321"/>
      <c r="X595" s="323"/>
      <c r="Y595" s="322"/>
      <c r="Z595" s="360"/>
      <c r="AA595" s="360"/>
      <c r="AB595" s="312"/>
      <c r="AC595" s="366"/>
      <c r="AD595" s="97"/>
    </row>
    <row r="596" spans="1:30" ht="18" hidden="1" customHeight="1">
      <c r="A596" s="135"/>
      <c r="B596" s="123"/>
      <c r="C596" s="124"/>
      <c r="D596" s="54"/>
      <c r="E596" s="54"/>
      <c r="F596" s="54"/>
      <c r="G596" s="54"/>
      <c r="H596" s="54"/>
      <c r="I596" s="54"/>
      <c r="J596" s="187"/>
      <c r="K596" s="101">
        <f t="shared" si="32"/>
        <v>0</v>
      </c>
      <c r="L596" s="101">
        <f t="shared" si="33"/>
        <v>0</v>
      </c>
      <c r="M596" s="58">
        <f t="shared" si="34"/>
        <v>0</v>
      </c>
      <c r="N596" s="325"/>
      <c r="O596" s="323"/>
      <c r="P596" s="322"/>
      <c r="Q596" s="323"/>
      <c r="R596" s="322"/>
      <c r="S596" s="321"/>
      <c r="T596" s="323"/>
      <c r="U596" s="321"/>
      <c r="V596" s="348"/>
      <c r="W596" s="321"/>
      <c r="X596" s="323"/>
      <c r="Y596" s="322"/>
      <c r="Z596" s="360"/>
      <c r="AA596" s="360"/>
      <c r="AB596" s="312"/>
      <c r="AC596" s="366"/>
      <c r="AD596" s="97"/>
    </row>
    <row r="597" spans="1:30" ht="18" hidden="1" customHeight="1">
      <c r="A597" s="135"/>
      <c r="B597" s="123"/>
      <c r="C597" s="124"/>
      <c r="D597" s="54"/>
      <c r="E597" s="54"/>
      <c r="F597" s="54"/>
      <c r="G597" s="54"/>
      <c r="H597" s="54"/>
      <c r="I597" s="54"/>
      <c r="J597" s="187"/>
      <c r="K597" s="101">
        <f t="shared" si="32"/>
        <v>0</v>
      </c>
      <c r="L597" s="101">
        <f t="shared" si="33"/>
        <v>0</v>
      </c>
      <c r="M597" s="58">
        <f t="shared" si="34"/>
        <v>0</v>
      </c>
      <c r="N597" s="325"/>
      <c r="O597" s="323"/>
      <c r="P597" s="322"/>
      <c r="Q597" s="323"/>
      <c r="R597" s="322"/>
      <c r="S597" s="321"/>
      <c r="T597" s="323"/>
      <c r="U597" s="321"/>
      <c r="V597" s="348"/>
      <c r="W597" s="321"/>
      <c r="X597" s="323"/>
      <c r="Y597" s="322"/>
      <c r="Z597" s="360"/>
      <c r="AA597" s="360"/>
      <c r="AB597" s="312"/>
      <c r="AC597" s="366"/>
      <c r="AD597" s="97"/>
    </row>
    <row r="598" spans="1:30" ht="18" hidden="1" customHeight="1">
      <c r="A598" s="135"/>
      <c r="B598" s="123"/>
      <c r="C598" s="124"/>
      <c r="D598" s="54"/>
      <c r="E598" s="54"/>
      <c r="F598" s="54"/>
      <c r="G598" s="54"/>
      <c r="H598" s="54"/>
      <c r="I598" s="54"/>
      <c r="J598" s="187"/>
      <c r="K598" s="101">
        <f t="shared" si="32"/>
        <v>0</v>
      </c>
      <c r="L598" s="101">
        <f t="shared" si="33"/>
        <v>0</v>
      </c>
      <c r="M598" s="58">
        <f t="shared" si="34"/>
        <v>0</v>
      </c>
      <c r="N598" s="325"/>
      <c r="O598" s="323"/>
      <c r="P598" s="322"/>
      <c r="Q598" s="323"/>
      <c r="R598" s="322"/>
      <c r="S598" s="321"/>
      <c r="T598" s="323"/>
      <c r="U598" s="321"/>
      <c r="V598" s="348"/>
      <c r="W598" s="321"/>
      <c r="X598" s="323"/>
      <c r="Y598" s="322"/>
      <c r="Z598" s="360"/>
      <c r="AA598" s="360"/>
      <c r="AB598" s="312"/>
      <c r="AC598" s="366"/>
      <c r="AD598" s="97"/>
    </row>
    <row r="599" spans="1:30" ht="18" customHeight="1">
      <c r="A599" s="118">
        <v>31</v>
      </c>
      <c r="B599" s="105" t="s">
        <v>224</v>
      </c>
      <c r="C599" s="115" t="s">
        <v>46</v>
      </c>
      <c r="D599" s="54"/>
      <c r="E599" s="55" t="s">
        <v>164</v>
      </c>
      <c r="F599" s="56" t="s">
        <v>461</v>
      </c>
      <c r="G599" s="184">
        <v>2</v>
      </c>
      <c r="H599" s="154">
        <v>30</v>
      </c>
      <c r="I599" s="154">
        <v>60</v>
      </c>
      <c r="J599" s="187">
        <v>40</v>
      </c>
      <c r="K599" s="101">
        <f t="shared" si="32"/>
        <v>1.2</v>
      </c>
      <c r="L599" s="101">
        <f t="shared" si="33"/>
        <v>1.2</v>
      </c>
      <c r="M599" s="58">
        <f t="shared" si="34"/>
        <v>90</v>
      </c>
      <c r="N599" s="324"/>
      <c r="O599" s="317"/>
      <c r="P599" s="320">
        <f>SUM(M599:M608)+N599+O599</f>
        <v>90</v>
      </c>
      <c r="Q599" s="317"/>
      <c r="R599" s="320"/>
      <c r="S599" s="315"/>
      <c r="T599" s="317"/>
      <c r="U599" s="315"/>
      <c r="V599" s="347"/>
      <c r="W599" s="315"/>
      <c r="X599" s="317"/>
      <c r="Y599" s="320"/>
      <c r="Z599" s="359"/>
      <c r="AA599" s="359"/>
      <c r="AB599" s="311"/>
      <c r="AC599" s="363">
        <f t="shared" ref="AC599" si="35">P599</f>
        <v>90</v>
      </c>
      <c r="AD599" s="97"/>
    </row>
    <row r="600" spans="1:30" ht="18" customHeight="1">
      <c r="A600" s="135"/>
      <c r="B600" s="123"/>
      <c r="C600" s="124"/>
      <c r="D600" s="54"/>
      <c r="E600" s="141" t="s">
        <v>176</v>
      </c>
      <c r="F600" s="54" t="s">
        <v>336</v>
      </c>
      <c r="G600" s="54"/>
      <c r="H600" s="54"/>
      <c r="I600" s="54"/>
      <c r="J600" s="187"/>
      <c r="K600" s="101">
        <f t="shared" si="32"/>
        <v>0</v>
      </c>
      <c r="L600" s="101">
        <f t="shared" si="33"/>
        <v>0</v>
      </c>
      <c r="M600" s="58">
        <f t="shared" si="34"/>
        <v>0</v>
      </c>
      <c r="N600" s="325"/>
      <c r="O600" s="323"/>
      <c r="P600" s="322"/>
      <c r="Q600" s="323"/>
      <c r="R600" s="322"/>
      <c r="S600" s="321"/>
      <c r="T600" s="323"/>
      <c r="U600" s="321"/>
      <c r="V600" s="348"/>
      <c r="W600" s="321"/>
      <c r="X600" s="323"/>
      <c r="Y600" s="322"/>
      <c r="Z600" s="360"/>
      <c r="AA600" s="360"/>
      <c r="AB600" s="312"/>
      <c r="AC600" s="366"/>
      <c r="AD600" s="97"/>
    </row>
    <row r="601" spans="1:30" ht="18" hidden="1" customHeight="1">
      <c r="A601" s="135"/>
      <c r="B601" s="123"/>
      <c r="C601" s="124"/>
      <c r="D601" s="54"/>
      <c r="E601" s="54"/>
      <c r="F601" s="54"/>
      <c r="G601" s="54"/>
      <c r="H601" s="54"/>
      <c r="I601" s="54"/>
      <c r="J601" s="187"/>
      <c r="K601" s="101">
        <f t="shared" si="32"/>
        <v>0</v>
      </c>
      <c r="L601" s="101">
        <f t="shared" si="33"/>
        <v>0</v>
      </c>
      <c r="M601" s="58">
        <f t="shared" si="34"/>
        <v>0</v>
      </c>
      <c r="N601" s="325"/>
      <c r="O601" s="323"/>
      <c r="P601" s="322"/>
      <c r="Q601" s="323"/>
      <c r="R601" s="322"/>
      <c r="S601" s="321"/>
      <c r="T601" s="323"/>
      <c r="U601" s="321"/>
      <c r="V601" s="348"/>
      <c r="W601" s="321"/>
      <c r="X601" s="323"/>
      <c r="Y601" s="322"/>
      <c r="Z601" s="360"/>
      <c r="AA601" s="360"/>
      <c r="AB601" s="312"/>
      <c r="AC601" s="366"/>
      <c r="AD601" s="97"/>
    </row>
    <row r="602" spans="1:30" ht="20.25" hidden="1" customHeight="1">
      <c r="A602" s="135"/>
      <c r="B602" s="123"/>
      <c r="C602" s="124"/>
      <c r="D602" s="54"/>
      <c r="E602" s="54"/>
      <c r="F602" s="54"/>
      <c r="G602" s="54"/>
      <c r="H602" s="54"/>
      <c r="I602" s="54"/>
      <c r="J602" s="187"/>
      <c r="K602" s="101">
        <f t="shared" si="32"/>
        <v>0</v>
      </c>
      <c r="L602" s="101">
        <f t="shared" si="33"/>
        <v>0</v>
      </c>
      <c r="M602" s="58">
        <f t="shared" si="34"/>
        <v>0</v>
      </c>
      <c r="N602" s="325"/>
      <c r="O602" s="323"/>
      <c r="P602" s="322"/>
      <c r="Q602" s="323"/>
      <c r="R602" s="322"/>
      <c r="S602" s="321"/>
      <c r="T602" s="323"/>
      <c r="U602" s="321"/>
      <c r="V602" s="348"/>
      <c r="W602" s="321"/>
      <c r="X602" s="323"/>
      <c r="Y602" s="322"/>
      <c r="Z602" s="360"/>
      <c r="AA602" s="360"/>
      <c r="AB602" s="312"/>
      <c r="AC602" s="366"/>
      <c r="AD602" s="97"/>
    </row>
    <row r="603" spans="1:30" ht="18" hidden="1" customHeight="1">
      <c r="A603" s="135"/>
      <c r="B603" s="123"/>
      <c r="C603" s="124"/>
      <c r="D603" s="54"/>
      <c r="E603" s="54"/>
      <c r="F603" s="54"/>
      <c r="G603" s="54"/>
      <c r="H603" s="54"/>
      <c r="I603" s="54"/>
      <c r="J603" s="187"/>
      <c r="K603" s="101">
        <f t="shared" si="32"/>
        <v>0</v>
      </c>
      <c r="L603" s="101">
        <f t="shared" si="33"/>
        <v>0</v>
      </c>
      <c r="M603" s="58">
        <f t="shared" si="34"/>
        <v>0</v>
      </c>
      <c r="N603" s="325"/>
      <c r="O603" s="323"/>
      <c r="P603" s="322"/>
      <c r="Q603" s="323"/>
      <c r="R603" s="322"/>
      <c r="S603" s="321"/>
      <c r="T603" s="323"/>
      <c r="U603" s="321"/>
      <c r="V603" s="348"/>
      <c r="W603" s="321"/>
      <c r="X603" s="323"/>
      <c r="Y603" s="322"/>
      <c r="Z603" s="360"/>
      <c r="AA603" s="360"/>
      <c r="AB603" s="312"/>
      <c r="AC603" s="366"/>
      <c r="AD603" s="97"/>
    </row>
    <row r="604" spans="1:30" ht="18" hidden="1" customHeight="1">
      <c r="A604" s="135"/>
      <c r="B604" s="123"/>
      <c r="C604" s="124"/>
      <c r="D604" s="54"/>
      <c r="E604" s="54"/>
      <c r="F604" s="54"/>
      <c r="G604" s="54"/>
      <c r="H604" s="54"/>
      <c r="I604" s="54"/>
      <c r="J604" s="187"/>
      <c r="K604" s="101">
        <f t="shared" si="32"/>
        <v>0</v>
      </c>
      <c r="L604" s="101">
        <f t="shared" si="33"/>
        <v>0</v>
      </c>
      <c r="M604" s="58">
        <f t="shared" si="34"/>
        <v>0</v>
      </c>
      <c r="N604" s="325"/>
      <c r="O604" s="323"/>
      <c r="P604" s="322"/>
      <c r="Q604" s="323"/>
      <c r="R604" s="322"/>
      <c r="S604" s="321"/>
      <c r="T604" s="323"/>
      <c r="U604" s="321"/>
      <c r="V604" s="348"/>
      <c r="W604" s="321"/>
      <c r="X604" s="323"/>
      <c r="Y604" s="322"/>
      <c r="Z604" s="360"/>
      <c r="AA604" s="360"/>
      <c r="AB604" s="312"/>
      <c r="AC604" s="366"/>
      <c r="AD604" s="97"/>
    </row>
    <row r="605" spans="1:30" ht="18" hidden="1" customHeight="1">
      <c r="A605" s="135"/>
      <c r="B605" s="123"/>
      <c r="C605" s="124"/>
      <c r="D605" s="54"/>
      <c r="E605" s="54"/>
      <c r="F605" s="54"/>
      <c r="G605" s="54"/>
      <c r="H605" s="54"/>
      <c r="I605" s="54"/>
      <c r="J605" s="187"/>
      <c r="K605" s="101">
        <f t="shared" si="32"/>
        <v>0</v>
      </c>
      <c r="L605" s="101">
        <f t="shared" si="33"/>
        <v>0</v>
      </c>
      <c r="M605" s="58">
        <f t="shared" si="34"/>
        <v>0</v>
      </c>
      <c r="N605" s="325"/>
      <c r="O605" s="323"/>
      <c r="P605" s="322"/>
      <c r="Q605" s="323"/>
      <c r="R605" s="322"/>
      <c r="S605" s="321"/>
      <c r="T605" s="323"/>
      <c r="U605" s="321"/>
      <c r="V605" s="348"/>
      <c r="W605" s="321"/>
      <c r="X605" s="323"/>
      <c r="Y605" s="322"/>
      <c r="Z605" s="360"/>
      <c r="AA605" s="360"/>
      <c r="AB605" s="312"/>
      <c r="AC605" s="366"/>
      <c r="AD605" s="97"/>
    </row>
    <row r="606" spans="1:30" ht="18" hidden="1" customHeight="1">
      <c r="A606" s="135"/>
      <c r="B606" s="123"/>
      <c r="C606" s="124"/>
      <c r="D606" s="54"/>
      <c r="E606" s="54"/>
      <c r="F606" s="54"/>
      <c r="G606" s="54"/>
      <c r="H606" s="54"/>
      <c r="I606" s="54"/>
      <c r="J606" s="187"/>
      <c r="K606" s="101">
        <f t="shared" si="32"/>
        <v>0</v>
      </c>
      <c r="L606" s="101">
        <f t="shared" si="33"/>
        <v>0</v>
      </c>
      <c r="M606" s="58">
        <f t="shared" si="34"/>
        <v>0</v>
      </c>
      <c r="N606" s="325"/>
      <c r="O606" s="323"/>
      <c r="P606" s="322"/>
      <c r="Q606" s="323"/>
      <c r="R606" s="322"/>
      <c r="S606" s="321"/>
      <c r="T606" s="323"/>
      <c r="U606" s="321"/>
      <c r="V606" s="348"/>
      <c r="W606" s="321"/>
      <c r="X606" s="323"/>
      <c r="Y606" s="322"/>
      <c r="Z606" s="360"/>
      <c r="AA606" s="360"/>
      <c r="AB606" s="312"/>
      <c r="AC606" s="366"/>
      <c r="AD606" s="97"/>
    </row>
    <row r="607" spans="1:30" ht="18" hidden="1" customHeight="1">
      <c r="A607" s="135"/>
      <c r="B607" s="123"/>
      <c r="C607" s="124"/>
      <c r="D607" s="54"/>
      <c r="E607" s="54"/>
      <c r="F607" s="54"/>
      <c r="G607" s="54"/>
      <c r="H607" s="54"/>
      <c r="I607" s="54"/>
      <c r="J607" s="187"/>
      <c r="K607" s="101">
        <f t="shared" si="32"/>
        <v>0</v>
      </c>
      <c r="L607" s="101">
        <f t="shared" si="33"/>
        <v>0</v>
      </c>
      <c r="M607" s="58">
        <f t="shared" si="34"/>
        <v>0</v>
      </c>
      <c r="N607" s="325"/>
      <c r="O607" s="323"/>
      <c r="P607" s="322"/>
      <c r="Q607" s="323"/>
      <c r="R607" s="322"/>
      <c r="S607" s="321"/>
      <c r="T607" s="323"/>
      <c r="U607" s="321"/>
      <c r="V607" s="348"/>
      <c r="W607" s="321"/>
      <c r="X607" s="323"/>
      <c r="Y607" s="322"/>
      <c r="Z607" s="360"/>
      <c r="AA607" s="360"/>
      <c r="AB607" s="312"/>
      <c r="AC607" s="366"/>
      <c r="AD607" s="97"/>
    </row>
    <row r="608" spans="1:30" ht="18" hidden="1" customHeight="1">
      <c r="A608" s="135"/>
      <c r="B608" s="123"/>
      <c r="C608" s="124"/>
      <c r="D608" s="54"/>
      <c r="E608" s="54"/>
      <c r="F608" s="54"/>
      <c r="G608" s="54"/>
      <c r="H608" s="54"/>
      <c r="I608" s="54"/>
      <c r="J608" s="187"/>
      <c r="K608" s="101">
        <f t="shared" si="32"/>
        <v>0</v>
      </c>
      <c r="L608" s="101">
        <f t="shared" si="33"/>
        <v>0</v>
      </c>
      <c r="M608" s="58">
        <f t="shared" si="34"/>
        <v>0</v>
      </c>
      <c r="N608" s="325"/>
      <c r="O608" s="323"/>
      <c r="P608" s="322"/>
      <c r="Q608" s="323"/>
      <c r="R608" s="322"/>
      <c r="S608" s="321"/>
      <c r="T608" s="323"/>
      <c r="U608" s="321"/>
      <c r="V608" s="348"/>
      <c r="W608" s="321"/>
      <c r="X608" s="323"/>
      <c r="Y608" s="322"/>
      <c r="Z608" s="360"/>
      <c r="AA608" s="360"/>
      <c r="AB608" s="312"/>
      <c r="AC608" s="366"/>
      <c r="AD608" s="97"/>
    </row>
    <row r="609" spans="1:30" ht="18" customHeight="1">
      <c r="A609" s="118">
        <v>32</v>
      </c>
      <c r="B609" s="189" t="s">
        <v>215</v>
      </c>
      <c r="C609" s="190" t="s">
        <v>216</v>
      </c>
      <c r="D609" s="191">
        <v>20200013101</v>
      </c>
      <c r="E609" s="192" t="s">
        <v>217</v>
      </c>
      <c r="F609" s="193" t="s">
        <v>200</v>
      </c>
      <c r="G609" s="194">
        <v>1</v>
      </c>
      <c r="H609" s="195">
        <v>30</v>
      </c>
      <c r="I609" s="195"/>
      <c r="J609" s="196">
        <v>55</v>
      </c>
      <c r="K609" s="101">
        <f t="shared" si="32"/>
        <v>1.2</v>
      </c>
      <c r="L609" s="101">
        <f t="shared" si="33"/>
        <v>0</v>
      </c>
      <c r="M609" s="58">
        <f t="shared" si="34"/>
        <v>36</v>
      </c>
      <c r="N609" s="318"/>
      <c r="O609" s="318"/>
      <c r="P609" s="320">
        <f>SUM(M609:M618)+N609+O609</f>
        <v>72</v>
      </c>
      <c r="Q609" s="317"/>
      <c r="R609" s="320"/>
      <c r="S609" s="338"/>
      <c r="T609" s="318"/>
      <c r="U609" s="338"/>
      <c r="V609" s="318"/>
      <c r="W609" s="338"/>
      <c r="X609" s="318"/>
      <c r="Y609" s="320"/>
      <c r="Z609" s="359"/>
      <c r="AA609" s="359"/>
      <c r="AB609" s="311"/>
      <c r="AC609" s="363">
        <f>P609</f>
        <v>72</v>
      </c>
      <c r="AD609" s="97"/>
    </row>
    <row r="610" spans="1:30" ht="18" customHeight="1">
      <c r="A610" s="135"/>
      <c r="B610" s="205"/>
      <c r="C610" s="206"/>
      <c r="D610" s="191"/>
      <c r="E610" s="141" t="s">
        <v>176</v>
      </c>
      <c r="F610" s="213" t="s">
        <v>188</v>
      </c>
      <c r="G610" s="194"/>
      <c r="H610" s="195"/>
      <c r="I610" s="195"/>
      <c r="J610" s="196"/>
      <c r="K610" s="101">
        <f t="shared" si="32"/>
        <v>0</v>
      </c>
      <c r="L610" s="101">
        <f t="shared" si="33"/>
        <v>0</v>
      </c>
      <c r="M610" s="58">
        <f t="shared" si="34"/>
        <v>0</v>
      </c>
      <c r="N610" s="319"/>
      <c r="O610" s="319"/>
      <c r="P610" s="322"/>
      <c r="Q610" s="323"/>
      <c r="R610" s="322"/>
      <c r="S610" s="339"/>
      <c r="T610" s="319"/>
      <c r="U610" s="339"/>
      <c r="V610" s="319"/>
      <c r="W610" s="339"/>
      <c r="X610" s="319"/>
      <c r="Y610" s="322"/>
      <c r="Z610" s="360"/>
      <c r="AA610" s="360"/>
      <c r="AB610" s="312"/>
      <c r="AC610" s="366"/>
      <c r="AD610" s="97"/>
    </row>
    <row r="611" spans="1:30" ht="18" customHeight="1">
      <c r="A611" s="135"/>
      <c r="B611" s="205"/>
      <c r="C611" s="206"/>
      <c r="D611" s="191"/>
      <c r="E611" s="192" t="s">
        <v>217</v>
      </c>
      <c r="F611" s="240" t="s">
        <v>374</v>
      </c>
      <c r="G611" s="194">
        <v>1</v>
      </c>
      <c r="H611" s="195">
        <v>30</v>
      </c>
      <c r="I611" s="195"/>
      <c r="J611" s="196">
        <v>55</v>
      </c>
      <c r="K611" s="101">
        <f t="shared" si="32"/>
        <v>1.2</v>
      </c>
      <c r="L611" s="101">
        <f t="shared" si="33"/>
        <v>0</v>
      </c>
      <c r="M611" s="58">
        <f t="shared" si="34"/>
        <v>36</v>
      </c>
      <c r="N611" s="319"/>
      <c r="O611" s="319"/>
      <c r="P611" s="322"/>
      <c r="Q611" s="323"/>
      <c r="R611" s="322"/>
      <c r="S611" s="339"/>
      <c r="T611" s="319"/>
      <c r="U611" s="339"/>
      <c r="V611" s="319"/>
      <c r="W611" s="339"/>
      <c r="X611" s="319"/>
      <c r="Y611" s="322"/>
      <c r="Z611" s="360"/>
      <c r="AA611" s="360"/>
      <c r="AB611" s="312"/>
      <c r="AC611" s="366"/>
      <c r="AD611" s="97"/>
    </row>
    <row r="612" spans="1:30" ht="18" hidden="1" customHeight="1">
      <c r="A612" s="135"/>
      <c r="B612" s="205"/>
      <c r="C612" s="206"/>
      <c r="D612" s="191"/>
      <c r="E612" s="192"/>
      <c r="F612" s="193"/>
      <c r="G612" s="194"/>
      <c r="H612" s="195"/>
      <c r="I612" s="195"/>
      <c r="J612" s="196"/>
      <c r="K612" s="101">
        <f t="shared" si="32"/>
        <v>0</v>
      </c>
      <c r="L612" s="101">
        <f t="shared" si="33"/>
        <v>0</v>
      </c>
      <c r="M612" s="58">
        <f t="shared" si="34"/>
        <v>0</v>
      </c>
      <c r="N612" s="319"/>
      <c r="O612" s="319"/>
      <c r="P612" s="322"/>
      <c r="Q612" s="323"/>
      <c r="R612" s="322"/>
      <c r="S612" s="339"/>
      <c r="T612" s="319"/>
      <c r="U612" s="339"/>
      <c r="V612" s="319"/>
      <c r="W612" s="339"/>
      <c r="X612" s="319"/>
      <c r="Y612" s="322"/>
      <c r="Z612" s="360"/>
      <c r="AA612" s="360"/>
      <c r="AB612" s="312"/>
      <c r="AC612" s="366"/>
      <c r="AD612" s="97"/>
    </row>
    <row r="613" spans="1:30" ht="18" hidden="1" customHeight="1">
      <c r="A613" s="135"/>
      <c r="B613" s="205"/>
      <c r="C613" s="206"/>
      <c r="D613" s="191"/>
      <c r="E613" s="192"/>
      <c r="F613" s="193"/>
      <c r="G613" s="194"/>
      <c r="H613" s="195"/>
      <c r="I613" s="195"/>
      <c r="J613" s="196"/>
      <c r="K613" s="101">
        <f t="shared" si="32"/>
        <v>0</v>
      </c>
      <c r="L613" s="101">
        <f t="shared" si="33"/>
        <v>0</v>
      </c>
      <c r="M613" s="58">
        <f t="shared" si="34"/>
        <v>0</v>
      </c>
      <c r="N613" s="319"/>
      <c r="O613" s="319"/>
      <c r="P613" s="322"/>
      <c r="Q613" s="323"/>
      <c r="R613" s="322"/>
      <c r="S613" s="339"/>
      <c r="T613" s="319"/>
      <c r="U613" s="339"/>
      <c r="V613" s="319"/>
      <c r="W613" s="339"/>
      <c r="X613" s="319"/>
      <c r="Y613" s="322"/>
      <c r="Z613" s="360"/>
      <c r="AA613" s="360"/>
      <c r="AB613" s="312"/>
      <c r="AC613" s="366"/>
      <c r="AD613" s="97"/>
    </row>
    <row r="614" spans="1:30" ht="18" hidden="1" customHeight="1">
      <c r="A614" s="135"/>
      <c r="B614" s="205"/>
      <c r="C614" s="206"/>
      <c r="D614" s="191"/>
      <c r="E614" s="192"/>
      <c r="F614" s="193"/>
      <c r="G614" s="194"/>
      <c r="H614" s="195"/>
      <c r="I614" s="195"/>
      <c r="J614" s="196"/>
      <c r="K614" s="101">
        <f t="shared" si="32"/>
        <v>0</v>
      </c>
      <c r="L614" s="101">
        <f t="shared" si="33"/>
        <v>0</v>
      </c>
      <c r="M614" s="58">
        <f t="shared" si="34"/>
        <v>0</v>
      </c>
      <c r="N614" s="319"/>
      <c r="O614" s="319"/>
      <c r="P614" s="322"/>
      <c r="Q614" s="323"/>
      <c r="R614" s="322"/>
      <c r="S614" s="339"/>
      <c r="T614" s="319"/>
      <c r="U614" s="339"/>
      <c r="V614" s="319"/>
      <c r="W614" s="339"/>
      <c r="X614" s="319"/>
      <c r="Y614" s="322"/>
      <c r="Z614" s="360"/>
      <c r="AA614" s="360"/>
      <c r="AB614" s="312"/>
      <c r="AC614" s="366"/>
      <c r="AD614" s="97"/>
    </row>
    <row r="615" spans="1:30" ht="18" hidden="1" customHeight="1">
      <c r="A615" s="135"/>
      <c r="B615" s="205"/>
      <c r="C615" s="206"/>
      <c r="D615" s="191"/>
      <c r="E615" s="192"/>
      <c r="F615" s="193"/>
      <c r="G615" s="194"/>
      <c r="H615" s="195"/>
      <c r="I615" s="195"/>
      <c r="J615" s="196"/>
      <c r="K615" s="101">
        <f t="shared" si="32"/>
        <v>0</v>
      </c>
      <c r="L615" s="101">
        <f t="shared" si="33"/>
        <v>0</v>
      </c>
      <c r="M615" s="58">
        <f t="shared" si="34"/>
        <v>0</v>
      </c>
      <c r="N615" s="319"/>
      <c r="O615" s="319"/>
      <c r="P615" s="322"/>
      <c r="Q615" s="323"/>
      <c r="R615" s="322"/>
      <c r="S615" s="339"/>
      <c r="T615" s="319"/>
      <c r="U615" s="339"/>
      <c r="V615" s="319"/>
      <c r="W615" s="339"/>
      <c r="X615" s="319"/>
      <c r="Y615" s="322"/>
      <c r="Z615" s="360"/>
      <c r="AA615" s="360"/>
      <c r="AB615" s="312"/>
      <c r="AC615" s="366"/>
      <c r="AD615" s="97"/>
    </row>
    <row r="616" spans="1:30" ht="18" hidden="1" customHeight="1">
      <c r="A616" s="135"/>
      <c r="B616" s="205"/>
      <c r="C616" s="206"/>
      <c r="D616" s="191"/>
      <c r="E616" s="192"/>
      <c r="F616" s="193"/>
      <c r="G616" s="194"/>
      <c r="H616" s="195"/>
      <c r="I616" s="195"/>
      <c r="J616" s="196"/>
      <c r="K616" s="101">
        <f t="shared" si="32"/>
        <v>0</v>
      </c>
      <c r="L616" s="101">
        <f t="shared" si="33"/>
        <v>0</v>
      </c>
      <c r="M616" s="58">
        <f t="shared" si="34"/>
        <v>0</v>
      </c>
      <c r="N616" s="319"/>
      <c r="O616" s="319"/>
      <c r="P616" s="322"/>
      <c r="Q616" s="323"/>
      <c r="R616" s="322"/>
      <c r="S616" s="339"/>
      <c r="T616" s="319"/>
      <c r="U616" s="339"/>
      <c r="V616" s="319"/>
      <c r="W616" s="339"/>
      <c r="X616" s="319"/>
      <c r="Y616" s="322"/>
      <c r="Z616" s="360"/>
      <c r="AA616" s="360"/>
      <c r="AB616" s="312"/>
      <c r="AC616" s="366"/>
      <c r="AD616" s="97"/>
    </row>
    <row r="617" spans="1:30" ht="18" hidden="1" customHeight="1">
      <c r="A617" s="135"/>
      <c r="B617" s="205"/>
      <c r="C617" s="206"/>
      <c r="D617" s="191"/>
      <c r="E617" s="192"/>
      <c r="F617" s="193"/>
      <c r="G617" s="194"/>
      <c r="H617" s="195"/>
      <c r="I617" s="195"/>
      <c r="J617" s="196"/>
      <c r="K617" s="101">
        <f t="shared" si="32"/>
        <v>0</v>
      </c>
      <c r="L617" s="101">
        <f t="shared" si="33"/>
        <v>0</v>
      </c>
      <c r="M617" s="58">
        <f t="shared" si="34"/>
        <v>0</v>
      </c>
      <c r="N617" s="319"/>
      <c r="O617" s="319"/>
      <c r="P617" s="322"/>
      <c r="Q617" s="323"/>
      <c r="R617" s="322"/>
      <c r="S617" s="339"/>
      <c r="T617" s="319"/>
      <c r="U617" s="339"/>
      <c r="V617" s="319"/>
      <c r="W617" s="339"/>
      <c r="X617" s="319"/>
      <c r="Y617" s="322"/>
      <c r="Z617" s="360"/>
      <c r="AA617" s="360"/>
      <c r="AB617" s="312"/>
      <c r="AC617" s="366"/>
      <c r="AD617" s="97"/>
    </row>
    <row r="618" spans="1:30" ht="18" hidden="1" customHeight="1">
      <c r="A618" s="135"/>
      <c r="B618" s="205"/>
      <c r="C618" s="206"/>
      <c r="D618" s="191"/>
      <c r="E618" s="192"/>
      <c r="F618" s="193"/>
      <c r="G618" s="194"/>
      <c r="H618" s="195"/>
      <c r="I618" s="195"/>
      <c r="J618" s="196"/>
      <c r="K618" s="101">
        <f t="shared" si="32"/>
        <v>0</v>
      </c>
      <c r="L618" s="101">
        <f t="shared" si="33"/>
        <v>0</v>
      </c>
      <c r="M618" s="58">
        <f t="shared" si="34"/>
        <v>0</v>
      </c>
      <c r="N618" s="319"/>
      <c r="O618" s="319"/>
      <c r="P618" s="322"/>
      <c r="Q618" s="323"/>
      <c r="R618" s="322"/>
      <c r="S618" s="339"/>
      <c r="T618" s="319"/>
      <c r="U618" s="339"/>
      <c r="V618" s="319"/>
      <c r="W618" s="339"/>
      <c r="X618" s="319"/>
      <c r="Y618" s="322"/>
      <c r="Z618" s="360"/>
      <c r="AA618" s="360"/>
      <c r="AB618" s="312"/>
      <c r="AC618" s="366"/>
      <c r="AD618" s="97"/>
    </row>
    <row r="619" spans="1:30" ht="18" customHeight="1">
      <c r="A619" s="118">
        <v>33</v>
      </c>
      <c r="B619" s="74" t="s">
        <v>477</v>
      </c>
      <c r="C619" s="75" t="s">
        <v>474</v>
      </c>
      <c r="D619" s="78"/>
      <c r="E619" s="55" t="s">
        <v>164</v>
      </c>
      <c r="F619" s="56" t="s">
        <v>397</v>
      </c>
      <c r="G619" s="100">
        <v>2</v>
      </c>
      <c r="H619" s="100">
        <v>30</v>
      </c>
      <c r="I619" s="84">
        <v>60</v>
      </c>
      <c r="J619" s="120">
        <v>40</v>
      </c>
      <c r="K619" s="101">
        <f t="shared" si="32"/>
        <v>1.2</v>
      </c>
      <c r="L619" s="101">
        <f t="shared" si="33"/>
        <v>1.2</v>
      </c>
      <c r="M619" s="58">
        <f t="shared" si="34"/>
        <v>90</v>
      </c>
      <c r="N619" s="324"/>
      <c r="O619" s="317"/>
      <c r="P619" s="320">
        <f>M619</f>
        <v>90</v>
      </c>
      <c r="Q619" s="317"/>
      <c r="R619" s="320"/>
      <c r="S619" s="315"/>
      <c r="T619" s="317"/>
      <c r="U619" s="315"/>
      <c r="V619" s="347"/>
      <c r="W619" s="315"/>
      <c r="X619" s="317"/>
      <c r="Y619" s="320"/>
      <c r="Z619" s="359"/>
      <c r="AA619" s="359"/>
      <c r="AB619" s="311"/>
      <c r="AC619" s="363"/>
      <c r="AD619" s="97"/>
    </row>
    <row r="620" spans="1:30" ht="18" hidden="1" customHeight="1">
      <c r="A620" s="104"/>
      <c r="B620" s="121"/>
      <c r="C620" s="122"/>
      <c r="D620" s="78"/>
      <c r="E620" s="55"/>
      <c r="F620" s="56"/>
      <c r="G620" s="100"/>
      <c r="H620" s="100"/>
      <c r="I620" s="84"/>
      <c r="J620" s="120"/>
      <c r="K620" s="101">
        <f t="shared" si="32"/>
        <v>0</v>
      </c>
      <c r="L620" s="101">
        <f t="shared" si="33"/>
        <v>0</v>
      </c>
      <c r="M620" s="58">
        <f t="shared" si="34"/>
        <v>0</v>
      </c>
      <c r="N620" s="288"/>
      <c r="O620" s="288"/>
      <c r="P620" s="322"/>
      <c r="Q620" s="288"/>
      <c r="R620" s="288"/>
      <c r="S620" s="288"/>
      <c r="T620" s="288"/>
      <c r="U620" s="288"/>
      <c r="V620" s="288"/>
      <c r="W620" s="288"/>
      <c r="X620" s="288"/>
      <c r="Y620" s="288"/>
      <c r="Z620" s="288"/>
      <c r="AA620" s="288"/>
      <c r="AB620" s="288"/>
      <c r="AC620" s="288"/>
      <c r="AD620" s="97"/>
    </row>
    <row r="621" spans="1:30" ht="18" hidden="1" customHeight="1">
      <c r="A621" s="104"/>
      <c r="B621" s="121"/>
      <c r="C621" s="122"/>
      <c r="D621" s="78"/>
      <c r="E621" s="55"/>
      <c r="F621" s="56"/>
      <c r="G621" s="100"/>
      <c r="H621" s="100"/>
      <c r="I621" s="84"/>
      <c r="J621" s="120"/>
      <c r="K621" s="101">
        <f t="shared" si="32"/>
        <v>0</v>
      </c>
      <c r="L621" s="101">
        <f t="shared" si="33"/>
        <v>0</v>
      </c>
      <c r="M621" s="58">
        <f t="shared" si="34"/>
        <v>0</v>
      </c>
      <c r="N621" s="288"/>
      <c r="O621" s="288"/>
      <c r="P621" s="322"/>
      <c r="Q621" s="288"/>
      <c r="R621" s="288"/>
      <c r="S621" s="288"/>
      <c r="T621" s="288"/>
      <c r="U621" s="288"/>
      <c r="V621" s="288"/>
      <c r="W621" s="288"/>
      <c r="X621" s="288"/>
      <c r="Y621" s="288"/>
      <c r="Z621" s="288"/>
      <c r="AA621" s="288"/>
      <c r="AB621" s="288"/>
      <c r="AC621" s="288"/>
      <c r="AD621" s="97"/>
    </row>
    <row r="622" spans="1:30" ht="18" hidden="1" customHeight="1">
      <c r="A622" s="104"/>
      <c r="B622" s="121"/>
      <c r="C622" s="122"/>
      <c r="D622" s="78"/>
      <c r="E622" s="55"/>
      <c r="F622" s="56"/>
      <c r="G622" s="100"/>
      <c r="H622" s="100"/>
      <c r="I622" s="84"/>
      <c r="J622" s="120"/>
      <c r="K622" s="101">
        <f t="shared" si="32"/>
        <v>0</v>
      </c>
      <c r="L622" s="101">
        <f t="shared" si="33"/>
        <v>0</v>
      </c>
      <c r="M622" s="58">
        <f t="shared" si="34"/>
        <v>0</v>
      </c>
      <c r="N622" s="288"/>
      <c r="O622" s="288"/>
      <c r="P622" s="322"/>
      <c r="Q622" s="288"/>
      <c r="R622" s="288"/>
      <c r="S622" s="288"/>
      <c r="T622" s="288"/>
      <c r="U622" s="288"/>
      <c r="V622" s="288"/>
      <c r="W622" s="288"/>
      <c r="X622" s="288"/>
      <c r="Y622" s="288"/>
      <c r="Z622" s="288"/>
      <c r="AA622" s="288"/>
      <c r="AB622" s="288"/>
      <c r="AC622" s="288"/>
      <c r="AD622" s="97"/>
    </row>
    <row r="623" spans="1:30" ht="18" hidden="1" customHeight="1">
      <c r="A623" s="104"/>
      <c r="B623" s="121"/>
      <c r="C623" s="122"/>
      <c r="D623" s="78"/>
      <c r="E623" s="55"/>
      <c r="F623" s="56"/>
      <c r="G623" s="100"/>
      <c r="H623" s="100"/>
      <c r="I623" s="84"/>
      <c r="J623" s="120"/>
      <c r="K623" s="101">
        <f t="shared" si="32"/>
        <v>0</v>
      </c>
      <c r="L623" s="101">
        <f t="shared" si="33"/>
        <v>0</v>
      </c>
      <c r="M623" s="58">
        <f t="shared" si="34"/>
        <v>0</v>
      </c>
      <c r="N623" s="288"/>
      <c r="O623" s="288"/>
      <c r="P623" s="322"/>
      <c r="Q623" s="288"/>
      <c r="R623" s="288"/>
      <c r="S623" s="288"/>
      <c r="T623" s="288"/>
      <c r="U623" s="288"/>
      <c r="V623" s="288"/>
      <c r="W623" s="288"/>
      <c r="X623" s="288"/>
      <c r="Y623" s="288"/>
      <c r="Z623" s="288"/>
      <c r="AA623" s="288"/>
      <c r="AB623" s="288"/>
      <c r="AC623" s="288"/>
      <c r="AD623" s="97"/>
    </row>
    <row r="624" spans="1:30" ht="18" hidden="1" customHeight="1">
      <c r="A624" s="104"/>
      <c r="B624" s="121"/>
      <c r="C624" s="122"/>
      <c r="D624" s="78"/>
      <c r="E624" s="55"/>
      <c r="F624" s="56"/>
      <c r="G624" s="100"/>
      <c r="H624" s="84"/>
      <c r="I624" s="93"/>
      <c r="J624" s="120"/>
      <c r="K624" s="101">
        <f t="shared" si="32"/>
        <v>0</v>
      </c>
      <c r="L624" s="101">
        <f t="shared" si="33"/>
        <v>0</v>
      </c>
      <c r="M624" s="58">
        <f t="shared" si="34"/>
        <v>0</v>
      </c>
      <c r="N624" s="288"/>
      <c r="O624" s="288"/>
      <c r="P624" s="322"/>
      <c r="Q624" s="288"/>
      <c r="R624" s="288"/>
      <c r="S624" s="288"/>
      <c r="T624" s="288"/>
      <c r="U624" s="288"/>
      <c r="V624" s="288"/>
      <c r="W624" s="288"/>
      <c r="X624" s="288"/>
      <c r="Y624" s="288"/>
      <c r="Z624" s="288"/>
      <c r="AA624" s="288"/>
      <c r="AB624" s="288"/>
      <c r="AC624" s="288"/>
      <c r="AD624" s="97"/>
    </row>
    <row r="625" spans="1:30" ht="18" hidden="1" customHeight="1">
      <c r="A625" s="104"/>
      <c r="B625" s="121"/>
      <c r="C625" s="122"/>
      <c r="D625" s="119"/>
      <c r="E625" s="55"/>
      <c r="F625" s="56"/>
      <c r="G625" s="100"/>
      <c r="H625" s="84"/>
      <c r="I625" s="93"/>
      <c r="J625" s="120"/>
      <c r="K625" s="101">
        <f t="shared" si="32"/>
        <v>0</v>
      </c>
      <c r="L625" s="101">
        <f t="shared" si="33"/>
        <v>0</v>
      </c>
      <c r="M625" s="58">
        <f t="shared" si="34"/>
        <v>0</v>
      </c>
      <c r="N625" s="288"/>
      <c r="O625" s="288"/>
      <c r="P625" s="322"/>
      <c r="Q625" s="288"/>
      <c r="R625" s="288"/>
      <c r="S625" s="288"/>
      <c r="T625" s="288"/>
      <c r="U625" s="288"/>
      <c r="V625" s="288"/>
      <c r="W625" s="288"/>
      <c r="X625" s="288"/>
      <c r="Y625" s="288"/>
      <c r="Z625" s="288"/>
      <c r="AA625" s="288"/>
      <c r="AB625" s="288"/>
      <c r="AC625" s="288"/>
      <c r="AD625" s="97"/>
    </row>
    <row r="626" spans="1:30" ht="18" hidden="1" customHeight="1">
      <c r="A626" s="104"/>
      <c r="B626" s="121"/>
      <c r="C626" s="122"/>
      <c r="D626" s="119"/>
      <c r="E626" s="55"/>
      <c r="F626" s="56"/>
      <c r="G626" s="100"/>
      <c r="H626" s="84"/>
      <c r="I626" s="93"/>
      <c r="J626" s="120"/>
      <c r="K626" s="101">
        <f t="shared" si="32"/>
        <v>0</v>
      </c>
      <c r="L626" s="101">
        <f t="shared" si="33"/>
        <v>0</v>
      </c>
      <c r="M626" s="58">
        <f t="shared" si="34"/>
        <v>0</v>
      </c>
      <c r="N626" s="288"/>
      <c r="O626" s="288"/>
      <c r="P626" s="322"/>
      <c r="Q626" s="288"/>
      <c r="R626" s="288"/>
      <c r="S626" s="288"/>
      <c r="T626" s="288"/>
      <c r="U626" s="288"/>
      <c r="V626" s="288"/>
      <c r="W626" s="288"/>
      <c r="X626" s="288"/>
      <c r="Y626" s="288"/>
      <c r="Z626" s="288"/>
      <c r="AA626" s="288"/>
      <c r="AB626" s="288"/>
      <c r="AC626" s="288"/>
      <c r="AD626" s="97"/>
    </row>
    <row r="627" spans="1:30" ht="18" hidden="1" customHeight="1">
      <c r="A627" s="104"/>
      <c r="B627" s="121"/>
      <c r="C627" s="122"/>
      <c r="D627" s="119"/>
      <c r="E627" s="55"/>
      <c r="F627" s="56"/>
      <c r="G627" s="100"/>
      <c r="H627" s="84"/>
      <c r="I627" s="93"/>
      <c r="J627" s="120"/>
      <c r="K627" s="101">
        <f t="shared" si="32"/>
        <v>0</v>
      </c>
      <c r="L627" s="101">
        <f t="shared" si="33"/>
        <v>0</v>
      </c>
      <c r="M627" s="58">
        <f t="shared" si="34"/>
        <v>0</v>
      </c>
      <c r="N627" s="288"/>
      <c r="O627" s="288"/>
      <c r="P627" s="322"/>
      <c r="Q627" s="288"/>
      <c r="R627" s="288"/>
      <c r="S627" s="288"/>
      <c r="T627" s="288"/>
      <c r="U627" s="288"/>
      <c r="V627" s="288"/>
      <c r="W627" s="288"/>
      <c r="X627" s="288"/>
      <c r="Y627" s="288"/>
      <c r="Z627" s="288"/>
      <c r="AA627" s="288"/>
      <c r="AB627" s="288"/>
      <c r="AC627" s="288"/>
      <c r="AD627" s="97"/>
    </row>
    <row r="628" spans="1:30" ht="18" hidden="1" customHeight="1">
      <c r="A628" s="104"/>
      <c r="B628" s="121"/>
      <c r="C628" s="122"/>
      <c r="D628" s="119"/>
      <c r="E628" s="55"/>
      <c r="F628" s="56"/>
      <c r="G628" s="100"/>
      <c r="H628" s="84"/>
      <c r="I628" s="93"/>
      <c r="J628" s="120"/>
      <c r="K628" s="101">
        <f t="shared" si="32"/>
        <v>0</v>
      </c>
      <c r="L628" s="101">
        <f t="shared" si="33"/>
        <v>0</v>
      </c>
      <c r="M628" s="58">
        <f t="shared" si="34"/>
        <v>0</v>
      </c>
      <c r="N628" s="288"/>
      <c r="O628" s="288"/>
      <c r="P628" s="322"/>
      <c r="Q628" s="288"/>
      <c r="R628" s="288"/>
      <c r="S628" s="288"/>
      <c r="T628" s="288"/>
      <c r="U628" s="288"/>
      <c r="V628" s="288"/>
      <c r="W628" s="288"/>
      <c r="X628" s="288"/>
      <c r="Y628" s="288"/>
      <c r="Z628" s="288"/>
      <c r="AA628" s="288"/>
      <c r="AB628" s="288"/>
      <c r="AC628" s="288"/>
      <c r="AD628" s="97"/>
    </row>
    <row r="629" spans="1:30" ht="18" customHeight="1">
      <c r="A629" s="118">
        <v>34</v>
      </c>
      <c r="B629" s="74" t="s">
        <v>469</v>
      </c>
      <c r="C629" s="75" t="s">
        <v>470</v>
      </c>
      <c r="D629" s="78"/>
      <c r="E629" s="55" t="s">
        <v>164</v>
      </c>
      <c r="F629" s="56" t="s">
        <v>475</v>
      </c>
      <c r="G629" s="100">
        <v>2</v>
      </c>
      <c r="H629" s="84">
        <v>30</v>
      </c>
      <c r="I629" s="93">
        <v>60</v>
      </c>
      <c r="J629" s="120">
        <v>40</v>
      </c>
      <c r="K629" s="101">
        <v>1.2</v>
      </c>
      <c r="L629" s="101">
        <v>1.2</v>
      </c>
      <c r="M629" s="58">
        <v>90</v>
      </c>
      <c r="N629" s="324"/>
      <c r="O629" s="317"/>
      <c r="P629" s="320">
        <f>M629</f>
        <v>90</v>
      </c>
      <c r="Q629" s="317"/>
      <c r="R629" s="320"/>
      <c r="S629" s="315"/>
      <c r="T629" s="317"/>
      <c r="U629" s="315"/>
      <c r="V629" s="347"/>
      <c r="W629" s="315"/>
      <c r="X629" s="317"/>
      <c r="Y629" s="320"/>
      <c r="Z629" s="359"/>
      <c r="AA629" s="359"/>
      <c r="AB629" s="311"/>
      <c r="AC629" s="363"/>
      <c r="AD629" s="97"/>
    </row>
    <row r="630" spans="1:30" ht="18" hidden="1" customHeight="1">
      <c r="A630" s="104"/>
      <c r="B630" s="121"/>
      <c r="C630" s="122"/>
      <c r="D630" s="119"/>
      <c r="E630" s="55"/>
      <c r="F630" s="56"/>
      <c r="G630" s="100"/>
      <c r="H630" s="84"/>
      <c r="I630" s="93"/>
      <c r="J630" s="120"/>
      <c r="K630" s="101">
        <f t="shared" si="32"/>
        <v>0</v>
      </c>
      <c r="L630" s="101">
        <f t="shared" si="33"/>
        <v>0</v>
      </c>
      <c r="M630" s="58">
        <f t="shared" si="34"/>
        <v>0</v>
      </c>
      <c r="N630" s="288"/>
      <c r="O630" s="288"/>
      <c r="P630" s="288"/>
      <c r="Q630" s="288"/>
      <c r="R630" s="288"/>
      <c r="S630" s="288"/>
      <c r="T630" s="288"/>
      <c r="U630" s="288"/>
      <c r="V630" s="288"/>
      <c r="W630" s="288"/>
      <c r="X630" s="288"/>
      <c r="Y630" s="288"/>
      <c r="Z630" s="288"/>
      <c r="AA630" s="288"/>
      <c r="AB630" s="288"/>
      <c r="AC630" s="288"/>
      <c r="AD630" s="97"/>
    </row>
    <row r="631" spans="1:30" ht="18" hidden="1" customHeight="1">
      <c r="A631" s="104"/>
      <c r="B631" s="121"/>
      <c r="C631" s="122"/>
      <c r="D631" s="119"/>
      <c r="E631" s="55"/>
      <c r="F631" s="56"/>
      <c r="G631" s="100"/>
      <c r="H631" s="84"/>
      <c r="I631" s="93"/>
      <c r="J631" s="120"/>
      <c r="K631" s="101">
        <f t="shared" si="32"/>
        <v>0</v>
      </c>
      <c r="L631" s="101">
        <f t="shared" si="33"/>
        <v>0</v>
      </c>
      <c r="M631" s="58">
        <f t="shared" si="34"/>
        <v>0</v>
      </c>
      <c r="N631" s="288"/>
      <c r="O631" s="288"/>
      <c r="P631" s="288"/>
      <c r="Q631" s="288"/>
      <c r="R631" s="288"/>
      <c r="S631" s="288"/>
      <c r="T631" s="288"/>
      <c r="U631" s="288"/>
      <c r="V631" s="288"/>
      <c r="W631" s="288"/>
      <c r="X631" s="288"/>
      <c r="Y631" s="288"/>
      <c r="Z631" s="288"/>
      <c r="AA631" s="288"/>
      <c r="AB631" s="288"/>
      <c r="AC631" s="288"/>
      <c r="AD631" s="97"/>
    </row>
    <row r="632" spans="1:30" ht="18" hidden="1" customHeight="1">
      <c r="A632" s="104"/>
      <c r="B632" s="121"/>
      <c r="C632" s="122"/>
      <c r="D632" s="119"/>
      <c r="E632" s="55"/>
      <c r="F632" s="56"/>
      <c r="G632" s="100"/>
      <c r="H632" s="84"/>
      <c r="I632" s="93"/>
      <c r="J632" s="120"/>
      <c r="K632" s="101">
        <f t="shared" si="32"/>
        <v>0</v>
      </c>
      <c r="L632" s="101">
        <f t="shared" si="33"/>
        <v>0</v>
      </c>
      <c r="M632" s="58">
        <f t="shared" si="34"/>
        <v>0</v>
      </c>
      <c r="N632" s="288"/>
      <c r="O632" s="288"/>
      <c r="P632" s="288"/>
      <c r="Q632" s="288"/>
      <c r="R632" s="288"/>
      <c r="S632" s="288"/>
      <c r="T632" s="288"/>
      <c r="U632" s="288"/>
      <c r="V632" s="288"/>
      <c r="W632" s="288"/>
      <c r="X632" s="288"/>
      <c r="Y632" s="288"/>
      <c r="Z632" s="288"/>
      <c r="AA632" s="288"/>
      <c r="AB632" s="288"/>
      <c r="AC632" s="288"/>
      <c r="AD632" s="97"/>
    </row>
    <row r="633" spans="1:30" ht="18" hidden="1" customHeight="1">
      <c r="A633" s="104"/>
      <c r="B633" s="121"/>
      <c r="C633" s="122"/>
      <c r="D633" s="119"/>
      <c r="E633" s="55"/>
      <c r="F633" s="56"/>
      <c r="G633" s="100"/>
      <c r="H633" s="84"/>
      <c r="I633" s="93"/>
      <c r="J633" s="120"/>
      <c r="K633" s="101">
        <f t="shared" si="32"/>
        <v>0</v>
      </c>
      <c r="L633" s="101">
        <f t="shared" si="33"/>
        <v>0</v>
      </c>
      <c r="M633" s="58">
        <f t="shared" si="34"/>
        <v>0</v>
      </c>
      <c r="N633" s="288"/>
      <c r="O633" s="288"/>
      <c r="P633" s="288"/>
      <c r="Q633" s="288"/>
      <c r="R633" s="288"/>
      <c r="S633" s="288"/>
      <c r="T633" s="288"/>
      <c r="U633" s="288"/>
      <c r="V633" s="288"/>
      <c r="W633" s="288"/>
      <c r="X633" s="288"/>
      <c r="Y633" s="288"/>
      <c r="Z633" s="288"/>
      <c r="AA633" s="288"/>
      <c r="AB633" s="288"/>
      <c r="AC633" s="288"/>
      <c r="AD633" s="97"/>
    </row>
    <row r="634" spans="1:30" ht="18" hidden="1" customHeight="1">
      <c r="A634" s="104"/>
      <c r="B634" s="121"/>
      <c r="C634" s="122"/>
      <c r="D634" s="119"/>
      <c r="E634" s="55"/>
      <c r="F634" s="56"/>
      <c r="G634" s="100"/>
      <c r="H634" s="84"/>
      <c r="I634" s="93"/>
      <c r="J634" s="120"/>
      <c r="K634" s="101">
        <f t="shared" si="32"/>
        <v>0</v>
      </c>
      <c r="L634" s="101">
        <f t="shared" si="33"/>
        <v>0</v>
      </c>
      <c r="M634" s="58">
        <f t="shared" si="34"/>
        <v>0</v>
      </c>
      <c r="N634" s="288"/>
      <c r="O634" s="288"/>
      <c r="P634" s="288"/>
      <c r="Q634" s="288"/>
      <c r="R634" s="288"/>
      <c r="S634" s="288"/>
      <c r="T634" s="288"/>
      <c r="U634" s="288"/>
      <c r="V634" s="288"/>
      <c r="W634" s="288"/>
      <c r="X634" s="288"/>
      <c r="Y634" s="288"/>
      <c r="Z634" s="288"/>
      <c r="AA634" s="288"/>
      <c r="AB634" s="288"/>
      <c r="AC634" s="288"/>
      <c r="AD634" s="97"/>
    </row>
    <row r="635" spans="1:30" ht="24.75" hidden="1" customHeight="1">
      <c r="A635" s="104"/>
      <c r="B635" s="121"/>
      <c r="C635" s="122"/>
      <c r="D635" s="119"/>
      <c r="E635" s="55"/>
      <c r="F635" s="56"/>
      <c r="G635" s="100"/>
      <c r="H635" s="84"/>
      <c r="I635" s="93"/>
      <c r="J635" s="120"/>
      <c r="K635" s="101">
        <f t="shared" si="32"/>
        <v>0</v>
      </c>
      <c r="L635" s="101">
        <f t="shared" si="33"/>
        <v>0</v>
      </c>
      <c r="M635" s="58">
        <f t="shared" si="34"/>
        <v>0</v>
      </c>
      <c r="N635" s="288"/>
      <c r="O635" s="288"/>
      <c r="P635" s="288"/>
      <c r="Q635" s="288"/>
      <c r="R635" s="288"/>
      <c r="S635" s="288"/>
      <c r="T635" s="288"/>
      <c r="U635" s="288"/>
      <c r="V635" s="288"/>
      <c r="W635" s="288"/>
      <c r="X635" s="288"/>
      <c r="Y635" s="288"/>
      <c r="Z635" s="288"/>
      <c r="AA635" s="288"/>
      <c r="AB635" s="288"/>
      <c r="AC635" s="288"/>
      <c r="AD635" s="97"/>
    </row>
    <row r="636" spans="1:30" ht="18" hidden="1" customHeight="1">
      <c r="A636" s="104"/>
      <c r="B636" s="121"/>
      <c r="C636" s="122"/>
      <c r="D636" s="119"/>
      <c r="E636" s="55"/>
      <c r="F636" s="56"/>
      <c r="G636" s="100"/>
      <c r="H636" s="84"/>
      <c r="I636" s="93"/>
      <c r="J636" s="120"/>
      <c r="K636" s="101">
        <f t="shared" si="32"/>
        <v>0</v>
      </c>
      <c r="L636" s="101">
        <f t="shared" si="33"/>
        <v>0</v>
      </c>
      <c r="M636" s="58">
        <f t="shared" si="34"/>
        <v>0</v>
      </c>
      <c r="N636" s="288"/>
      <c r="O636" s="288"/>
      <c r="P636" s="288"/>
      <c r="Q636" s="288"/>
      <c r="R636" s="288"/>
      <c r="S636" s="288"/>
      <c r="T636" s="288"/>
      <c r="U636" s="288"/>
      <c r="V636" s="288"/>
      <c r="W636" s="288"/>
      <c r="X636" s="288"/>
      <c r="Y636" s="288"/>
      <c r="Z636" s="288"/>
      <c r="AA636" s="288"/>
      <c r="AB636" s="288"/>
      <c r="AC636" s="288"/>
      <c r="AD636" s="97"/>
    </row>
    <row r="637" spans="1:30" ht="18" hidden="1" customHeight="1">
      <c r="A637" s="104"/>
      <c r="B637" s="121"/>
      <c r="C637" s="122"/>
      <c r="D637" s="119"/>
      <c r="E637" s="55"/>
      <c r="F637" s="56"/>
      <c r="G637" s="100"/>
      <c r="H637" s="84"/>
      <c r="I637" s="93"/>
      <c r="J637" s="120"/>
      <c r="K637" s="101">
        <f t="shared" si="32"/>
        <v>0</v>
      </c>
      <c r="L637" s="101">
        <f t="shared" si="33"/>
        <v>0</v>
      </c>
      <c r="M637" s="58">
        <f t="shared" si="34"/>
        <v>0</v>
      </c>
      <c r="N637" s="288"/>
      <c r="O637" s="288"/>
      <c r="P637" s="288"/>
      <c r="Q637" s="288"/>
      <c r="R637" s="288"/>
      <c r="S637" s="288"/>
      <c r="T637" s="288"/>
      <c r="U637" s="288"/>
      <c r="V637" s="288"/>
      <c r="W637" s="288"/>
      <c r="X637" s="288"/>
      <c r="Y637" s="288"/>
      <c r="Z637" s="288"/>
      <c r="AA637" s="288"/>
      <c r="AB637" s="288"/>
      <c r="AC637" s="288"/>
      <c r="AD637" s="97"/>
    </row>
    <row r="638" spans="1:30" ht="18" hidden="1" customHeight="1">
      <c r="A638" s="104"/>
      <c r="B638" s="121"/>
      <c r="C638" s="122"/>
      <c r="D638" s="119"/>
      <c r="E638" s="55"/>
      <c r="F638" s="56"/>
      <c r="G638" s="100"/>
      <c r="H638" s="84"/>
      <c r="I638" s="93"/>
      <c r="J638" s="120"/>
      <c r="K638" s="101">
        <f t="shared" si="32"/>
        <v>0</v>
      </c>
      <c r="L638" s="101">
        <f t="shared" si="33"/>
        <v>0</v>
      </c>
      <c r="M638" s="58">
        <f t="shared" si="34"/>
        <v>0</v>
      </c>
      <c r="N638" s="288"/>
      <c r="O638" s="288"/>
      <c r="P638" s="288"/>
      <c r="Q638" s="288"/>
      <c r="R638" s="288"/>
      <c r="S638" s="288"/>
      <c r="T638" s="288"/>
      <c r="U638" s="288"/>
      <c r="V638" s="288"/>
      <c r="W638" s="288"/>
      <c r="X638" s="288"/>
      <c r="Y638" s="288"/>
      <c r="Z638" s="288"/>
      <c r="AA638" s="288"/>
      <c r="AB638" s="288"/>
      <c r="AC638" s="288"/>
      <c r="AD638" s="97"/>
    </row>
    <row r="639" spans="1:30" ht="18" customHeight="1">
      <c r="A639" s="118">
        <v>35</v>
      </c>
      <c r="B639" s="74" t="s">
        <v>473</v>
      </c>
      <c r="C639" s="75" t="s">
        <v>472</v>
      </c>
      <c r="D639" s="78"/>
      <c r="E639" s="55" t="s">
        <v>164</v>
      </c>
      <c r="F639" s="56" t="s">
        <v>530</v>
      </c>
      <c r="G639" s="100">
        <v>2</v>
      </c>
      <c r="H639" s="84">
        <v>30</v>
      </c>
      <c r="I639" s="93">
        <v>60</v>
      </c>
      <c r="J639" s="120">
        <v>40</v>
      </c>
      <c r="K639" s="101">
        <f t="shared" si="32"/>
        <v>1.2</v>
      </c>
      <c r="L639" s="101">
        <f t="shared" si="33"/>
        <v>1.2</v>
      </c>
      <c r="M639" s="58">
        <f t="shared" si="34"/>
        <v>90</v>
      </c>
      <c r="N639" s="324"/>
      <c r="O639" s="317"/>
      <c r="P639" s="320">
        <f>M639</f>
        <v>90</v>
      </c>
      <c r="Q639" s="317"/>
      <c r="R639" s="320"/>
      <c r="S639" s="315"/>
      <c r="T639" s="317"/>
      <c r="U639" s="315"/>
      <c r="V639" s="317"/>
      <c r="W639" s="315"/>
      <c r="X639" s="317"/>
      <c r="Y639" s="320"/>
      <c r="Z639" s="359"/>
      <c r="AA639" s="359"/>
      <c r="AB639" s="311"/>
      <c r="AC639" s="363"/>
      <c r="AD639" s="97"/>
    </row>
    <row r="640" spans="1:30" ht="18" hidden="1" customHeight="1">
      <c r="A640" s="104"/>
      <c r="B640" s="121"/>
      <c r="C640" s="122"/>
      <c r="D640" s="119"/>
      <c r="E640" s="55"/>
      <c r="F640" s="56"/>
      <c r="G640" s="83"/>
      <c r="H640" s="84"/>
      <c r="I640" s="93"/>
      <c r="J640" s="120"/>
      <c r="K640" s="101">
        <f t="shared" si="32"/>
        <v>0</v>
      </c>
      <c r="L640" s="101">
        <f t="shared" si="33"/>
        <v>0</v>
      </c>
      <c r="M640" s="58">
        <f t="shared" si="34"/>
        <v>0</v>
      </c>
      <c r="N640" s="288"/>
      <c r="O640" s="288"/>
      <c r="P640" s="288"/>
      <c r="Q640" s="288"/>
      <c r="R640" s="288"/>
      <c r="S640" s="288"/>
      <c r="T640" s="288"/>
      <c r="U640" s="288"/>
      <c r="V640" s="288"/>
      <c r="W640" s="288"/>
      <c r="X640" s="288"/>
      <c r="Y640" s="288"/>
      <c r="Z640" s="288"/>
      <c r="AA640" s="288"/>
      <c r="AB640" s="288"/>
      <c r="AC640" s="288"/>
      <c r="AD640" s="97"/>
    </row>
    <row r="641" spans="1:16384" ht="18" hidden="1" customHeight="1">
      <c r="A641" s="104"/>
      <c r="B641" s="121"/>
      <c r="C641" s="122"/>
      <c r="D641" s="119"/>
      <c r="E641" s="55"/>
      <c r="F641" s="56"/>
      <c r="G641" s="83"/>
      <c r="H641" s="84"/>
      <c r="I641" s="93"/>
      <c r="J641" s="120"/>
      <c r="K641" s="101">
        <f t="shared" si="32"/>
        <v>0</v>
      </c>
      <c r="L641" s="101">
        <f t="shared" si="33"/>
        <v>0</v>
      </c>
      <c r="M641" s="58">
        <f t="shared" si="34"/>
        <v>0</v>
      </c>
      <c r="N641" s="288"/>
      <c r="O641" s="288"/>
      <c r="P641" s="288"/>
      <c r="Q641" s="288"/>
      <c r="R641" s="288"/>
      <c r="S641" s="288"/>
      <c r="T641" s="288"/>
      <c r="U641" s="288"/>
      <c r="V641" s="288"/>
      <c r="W641" s="288"/>
      <c r="X641" s="288"/>
      <c r="Y641" s="288"/>
      <c r="Z641" s="288"/>
      <c r="AA641" s="288"/>
      <c r="AB641" s="288"/>
      <c r="AC641" s="288"/>
      <c r="AD641" s="97"/>
    </row>
    <row r="642" spans="1:16384" ht="18" hidden="1" customHeight="1">
      <c r="A642" s="104"/>
      <c r="B642" s="121"/>
      <c r="C642" s="122"/>
      <c r="D642" s="119"/>
      <c r="E642" s="55"/>
      <c r="F642" s="56"/>
      <c r="G642" s="83"/>
      <c r="H642" s="84"/>
      <c r="I642" s="93"/>
      <c r="J642" s="120"/>
      <c r="K642" s="101">
        <f t="shared" si="32"/>
        <v>0</v>
      </c>
      <c r="L642" s="101">
        <f t="shared" si="33"/>
        <v>0</v>
      </c>
      <c r="M642" s="58">
        <f t="shared" si="34"/>
        <v>0</v>
      </c>
      <c r="N642" s="288"/>
      <c r="O642" s="288"/>
      <c r="P642" s="288"/>
      <c r="Q642" s="288"/>
      <c r="R642" s="288"/>
      <c r="S642" s="288"/>
      <c r="T642" s="288"/>
      <c r="U642" s="288"/>
      <c r="V642" s="288"/>
      <c r="W642" s="288"/>
      <c r="X642" s="288"/>
      <c r="Y642" s="288"/>
      <c r="Z642" s="288"/>
      <c r="AA642" s="288"/>
      <c r="AB642" s="288"/>
      <c r="AC642" s="288"/>
      <c r="AD642" s="97"/>
    </row>
    <row r="643" spans="1:16384" ht="18" hidden="1" customHeight="1">
      <c r="A643" s="104"/>
      <c r="B643" s="121"/>
      <c r="C643" s="122"/>
      <c r="D643" s="119"/>
      <c r="E643" s="55"/>
      <c r="F643" s="56"/>
      <c r="G643" s="83"/>
      <c r="H643" s="84"/>
      <c r="I643" s="93"/>
      <c r="J643" s="120"/>
      <c r="K643" s="101">
        <f t="shared" si="32"/>
        <v>0</v>
      </c>
      <c r="L643" s="101">
        <f t="shared" si="33"/>
        <v>0</v>
      </c>
      <c r="M643" s="58">
        <f t="shared" si="34"/>
        <v>0</v>
      </c>
      <c r="N643" s="288"/>
      <c r="O643" s="288"/>
      <c r="P643" s="288"/>
      <c r="Q643" s="288"/>
      <c r="R643" s="288"/>
      <c r="S643" s="288"/>
      <c r="T643" s="288"/>
      <c r="U643" s="288"/>
      <c r="V643" s="288"/>
      <c r="W643" s="288"/>
      <c r="X643" s="288"/>
      <c r="Y643" s="288"/>
      <c r="Z643" s="288"/>
      <c r="AA643" s="288"/>
      <c r="AB643" s="288"/>
      <c r="AC643" s="288"/>
      <c r="AD643" s="97"/>
    </row>
    <row r="644" spans="1:16384" ht="18" hidden="1" customHeight="1">
      <c r="A644" s="104"/>
      <c r="B644" s="121"/>
      <c r="C644" s="122"/>
      <c r="D644" s="119"/>
      <c r="E644" s="55"/>
      <c r="F644" s="56"/>
      <c r="G644" s="83"/>
      <c r="H644" s="84"/>
      <c r="I644" s="93"/>
      <c r="J644" s="120"/>
      <c r="K644" s="101">
        <f t="shared" si="32"/>
        <v>0</v>
      </c>
      <c r="L644" s="101">
        <f t="shared" si="33"/>
        <v>0</v>
      </c>
      <c r="M644" s="58">
        <f t="shared" si="34"/>
        <v>0</v>
      </c>
      <c r="N644" s="288"/>
      <c r="O644" s="288"/>
      <c r="P644" s="288"/>
      <c r="Q644" s="288"/>
      <c r="R644" s="288"/>
      <c r="S644" s="288"/>
      <c r="T644" s="288"/>
      <c r="U644" s="288"/>
      <c r="V644" s="288"/>
      <c r="W644" s="288"/>
      <c r="X644" s="288"/>
      <c r="Y644" s="288"/>
      <c r="Z644" s="288"/>
      <c r="AA644" s="288"/>
      <c r="AB644" s="288"/>
      <c r="AC644" s="288"/>
      <c r="AD644" s="97"/>
    </row>
    <row r="645" spans="1:16384" ht="18" hidden="1" customHeight="1">
      <c r="A645" s="104"/>
      <c r="B645" s="121"/>
      <c r="C645" s="122"/>
      <c r="D645" s="119"/>
      <c r="E645" s="55"/>
      <c r="F645" s="56"/>
      <c r="G645" s="83"/>
      <c r="H645" s="84"/>
      <c r="I645" s="93"/>
      <c r="J645" s="120"/>
      <c r="K645" s="101">
        <f t="shared" si="32"/>
        <v>0</v>
      </c>
      <c r="L645" s="101">
        <f t="shared" si="33"/>
        <v>0</v>
      </c>
      <c r="M645" s="58">
        <f t="shared" si="34"/>
        <v>0</v>
      </c>
      <c r="N645" s="288"/>
      <c r="O645" s="288"/>
      <c r="P645" s="288"/>
      <c r="Q645" s="288"/>
      <c r="R645" s="288"/>
      <c r="S645" s="288"/>
      <c r="T645" s="288"/>
      <c r="U645" s="288"/>
      <c r="V645" s="288"/>
      <c r="W645" s="288"/>
      <c r="X645" s="288"/>
      <c r="Y645" s="288"/>
      <c r="Z645" s="288"/>
      <c r="AA645" s="288"/>
      <c r="AB645" s="288"/>
      <c r="AC645" s="288"/>
      <c r="AD645" s="97"/>
    </row>
    <row r="646" spans="1:16384" ht="18" hidden="1" customHeight="1">
      <c r="A646" s="104"/>
      <c r="B646" s="121"/>
      <c r="C646" s="122"/>
      <c r="D646" s="119"/>
      <c r="E646" s="55"/>
      <c r="F646" s="56"/>
      <c r="G646" s="83"/>
      <c r="H646" s="84"/>
      <c r="I646" s="93"/>
      <c r="J646" s="120"/>
      <c r="K646" s="101">
        <f t="shared" si="32"/>
        <v>0</v>
      </c>
      <c r="L646" s="101">
        <f t="shared" si="33"/>
        <v>0</v>
      </c>
      <c r="M646" s="58">
        <f t="shared" si="34"/>
        <v>0</v>
      </c>
      <c r="N646" s="288"/>
      <c r="O646" s="288"/>
      <c r="P646" s="288"/>
      <c r="Q646" s="288"/>
      <c r="R646" s="288"/>
      <c r="S646" s="288"/>
      <c r="T646" s="288"/>
      <c r="U646" s="288"/>
      <c r="V646" s="288"/>
      <c r="W646" s="288"/>
      <c r="X646" s="288"/>
      <c r="Y646" s="288"/>
      <c r="Z646" s="288"/>
      <c r="AA646" s="288"/>
      <c r="AB646" s="288"/>
      <c r="AC646" s="288"/>
      <c r="AD646" s="97"/>
    </row>
    <row r="647" spans="1:16384" ht="18" hidden="1" customHeight="1">
      <c r="A647" s="104"/>
      <c r="B647" s="121"/>
      <c r="C647" s="122"/>
      <c r="D647" s="119"/>
      <c r="E647" s="55"/>
      <c r="F647" s="56"/>
      <c r="G647" s="83"/>
      <c r="H647" s="84"/>
      <c r="I647" s="93"/>
      <c r="J647" s="120"/>
      <c r="K647" s="101">
        <f t="shared" si="32"/>
        <v>0</v>
      </c>
      <c r="L647" s="101">
        <f t="shared" si="33"/>
        <v>0</v>
      </c>
      <c r="M647" s="58">
        <f t="shared" si="34"/>
        <v>0</v>
      </c>
      <c r="N647" s="288"/>
      <c r="O647" s="288"/>
      <c r="P647" s="288"/>
      <c r="Q647" s="288"/>
      <c r="R647" s="288"/>
      <c r="S647" s="288"/>
      <c r="T647" s="288"/>
      <c r="U647" s="288"/>
      <c r="V647" s="288"/>
      <c r="W647" s="288"/>
      <c r="X647" s="288"/>
      <c r="Y647" s="288"/>
      <c r="Z647" s="288"/>
      <c r="AA647" s="288"/>
      <c r="AB647" s="288"/>
      <c r="AC647" s="288"/>
      <c r="AD647" s="97"/>
    </row>
    <row r="648" spans="1:16384" ht="18" hidden="1" customHeight="1">
      <c r="A648" s="104"/>
      <c r="B648" s="121"/>
      <c r="C648" s="122"/>
      <c r="D648" s="119"/>
      <c r="E648" s="55"/>
      <c r="F648" s="56"/>
      <c r="G648" s="83"/>
      <c r="H648" s="84"/>
      <c r="I648" s="93"/>
      <c r="J648" s="120"/>
      <c r="K648" s="101">
        <f t="shared" si="32"/>
        <v>0</v>
      </c>
      <c r="L648" s="101">
        <f t="shared" si="33"/>
        <v>0</v>
      </c>
      <c r="M648" s="58">
        <f t="shared" si="34"/>
        <v>0</v>
      </c>
      <c r="N648" s="288"/>
      <c r="O648" s="288"/>
      <c r="P648" s="288"/>
      <c r="Q648" s="288"/>
      <c r="R648" s="288"/>
      <c r="S648" s="288"/>
      <c r="T648" s="288"/>
      <c r="U648" s="288"/>
      <c r="V648" s="288"/>
      <c r="W648" s="288"/>
      <c r="X648" s="288"/>
      <c r="Y648" s="288"/>
      <c r="Z648" s="288"/>
      <c r="AA648" s="288"/>
      <c r="AB648" s="288"/>
      <c r="AC648" s="288"/>
      <c r="AD648" s="97"/>
    </row>
    <row r="649" spans="1:16384" s="277" customFormat="1" ht="18" customHeight="1">
      <c r="A649" s="118">
        <v>36</v>
      </c>
      <c r="B649" s="383" t="s">
        <v>356</v>
      </c>
      <c r="C649" s="75"/>
      <c r="D649" s="118"/>
      <c r="E649" s="74" t="s">
        <v>332</v>
      </c>
      <c r="F649" s="75" t="s">
        <v>355</v>
      </c>
      <c r="G649" s="118">
        <v>1</v>
      </c>
      <c r="H649" s="74">
        <v>30</v>
      </c>
      <c r="I649" s="75">
        <v>0</v>
      </c>
      <c r="J649" s="118">
        <v>40</v>
      </c>
      <c r="K649" s="101">
        <f t="shared" si="32"/>
        <v>1.2</v>
      </c>
      <c r="L649" s="101">
        <f t="shared" si="33"/>
        <v>0</v>
      </c>
      <c r="M649" s="58">
        <f t="shared" si="34"/>
        <v>36</v>
      </c>
      <c r="N649" s="324"/>
      <c r="O649" s="317"/>
      <c r="P649" s="320">
        <v>108</v>
      </c>
      <c r="Q649" s="317"/>
      <c r="R649" s="320"/>
      <c r="S649" s="315"/>
      <c r="T649" s="74"/>
      <c r="U649" s="315"/>
      <c r="V649" s="118"/>
      <c r="W649" s="279"/>
      <c r="X649" s="75"/>
      <c r="Y649" s="118"/>
      <c r="Z649" s="74"/>
      <c r="AA649" s="75"/>
      <c r="AB649" s="118"/>
      <c r="AC649" s="74"/>
      <c r="AD649" s="75"/>
      <c r="AE649" s="118"/>
      <c r="AF649" s="74"/>
      <c r="AG649" s="75"/>
      <c r="AH649" s="118"/>
      <c r="AI649" s="74"/>
      <c r="AJ649" s="75"/>
      <c r="AK649" s="118"/>
      <c r="AL649" s="74"/>
      <c r="AM649" s="75"/>
      <c r="AN649" s="118"/>
      <c r="AO649" s="74"/>
      <c r="AP649" s="75"/>
      <c r="AQ649" s="118"/>
      <c r="AR649" s="74"/>
      <c r="AS649" s="75"/>
      <c r="AT649" s="118"/>
      <c r="AU649" s="74"/>
      <c r="AV649" s="75"/>
      <c r="AW649" s="118"/>
      <c r="AX649" s="74"/>
      <c r="AY649" s="75"/>
      <c r="AZ649" s="118"/>
      <c r="BA649" s="74"/>
      <c r="BB649" s="75"/>
      <c r="BC649" s="118"/>
      <c r="BD649" s="74"/>
      <c r="BE649" s="75"/>
      <c r="BF649" s="118"/>
      <c r="BG649" s="74"/>
      <c r="BH649" s="75"/>
      <c r="BI649" s="118"/>
      <c r="BJ649" s="74"/>
      <c r="BK649" s="75"/>
      <c r="BL649" s="118"/>
      <c r="BM649" s="74"/>
      <c r="BN649" s="75"/>
      <c r="BO649" s="118"/>
      <c r="BP649" s="74"/>
      <c r="BQ649" s="75"/>
      <c r="BR649" s="118"/>
      <c r="BS649" s="74"/>
      <c r="BT649" s="75"/>
      <c r="BU649" s="118"/>
      <c r="BV649" s="74"/>
      <c r="BW649" s="75"/>
      <c r="BX649" s="118"/>
      <c r="BY649" s="74"/>
      <c r="BZ649" s="75"/>
      <c r="CA649" s="118"/>
      <c r="CB649" s="74"/>
      <c r="CC649" s="75"/>
      <c r="CD649" s="118"/>
      <c r="CE649" s="74"/>
      <c r="CF649" s="75"/>
      <c r="CG649" s="118"/>
      <c r="CH649" s="74"/>
      <c r="CI649" s="75"/>
      <c r="CJ649" s="118"/>
      <c r="CK649" s="74"/>
      <c r="CL649" s="75"/>
      <c r="CM649" s="118"/>
      <c r="CN649" s="74"/>
      <c r="CO649" s="75"/>
      <c r="CP649" s="118"/>
      <c r="CQ649" s="74"/>
      <c r="CR649" s="75"/>
      <c r="CS649" s="118"/>
      <c r="CT649" s="74"/>
      <c r="CU649" s="75"/>
      <c r="CV649" s="118"/>
      <c r="CW649" s="74"/>
      <c r="CX649" s="75"/>
      <c r="CY649" s="118"/>
      <c r="CZ649" s="74"/>
      <c r="DA649" s="75"/>
      <c r="DB649" s="118"/>
      <c r="DC649" s="74"/>
      <c r="DD649" s="75"/>
      <c r="DE649" s="118"/>
      <c r="DF649" s="74"/>
      <c r="DG649" s="75"/>
      <c r="DH649" s="118"/>
      <c r="DI649" s="74"/>
      <c r="DJ649" s="75"/>
      <c r="DK649" s="118"/>
      <c r="DL649" s="74"/>
      <c r="DM649" s="75"/>
      <c r="DN649" s="118"/>
      <c r="DO649" s="74"/>
      <c r="DP649" s="75"/>
      <c r="DQ649" s="118"/>
      <c r="DR649" s="74"/>
      <c r="DS649" s="75"/>
      <c r="DT649" s="118"/>
      <c r="DU649" s="74"/>
      <c r="DV649" s="75"/>
      <c r="DW649" s="118"/>
      <c r="DX649" s="74"/>
      <c r="DY649" s="75"/>
      <c r="DZ649" s="118"/>
      <c r="EA649" s="74"/>
      <c r="EB649" s="75"/>
      <c r="EC649" s="118"/>
      <c r="ED649" s="74"/>
      <c r="EE649" s="75"/>
      <c r="EF649" s="118"/>
      <c r="EG649" s="74"/>
      <c r="EH649" s="75"/>
      <c r="EI649" s="118"/>
      <c r="EJ649" s="74"/>
      <c r="EK649" s="75"/>
      <c r="EL649" s="118"/>
      <c r="EM649" s="74"/>
      <c r="EN649" s="75"/>
      <c r="EO649" s="118"/>
      <c r="EP649" s="74"/>
      <c r="EQ649" s="75"/>
      <c r="ER649" s="118"/>
      <c r="ES649" s="74"/>
      <c r="ET649" s="75"/>
      <c r="EU649" s="118"/>
      <c r="EV649" s="74"/>
      <c r="EW649" s="75"/>
      <c r="EX649" s="118"/>
      <c r="EY649" s="74"/>
      <c r="EZ649" s="75"/>
      <c r="FA649" s="118"/>
      <c r="FB649" s="74"/>
      <c r="FC649" s="75"/>
      <c r="FD649" s="118"/>
      <c r="FE649" s="74"/>
      <c r="FF649" s="75"/>
      <c r="FG649" s="118"/>
      <c r="FH649" s="74"/>
      <c r="FI649" s="75"/>
      <c r="FJ649" s="118"/>
      <c r="FK649" s="74"/>
      <c r="FL649" s="75"/>
      <c r="FM649" s="118"/>
      <c r="FN649" s="74"/>
      <c r="FO649" s="75"/>
      <c r="FP649" s="118"/>
      <c r="FQ649" s="74"/>
      <c r="FR649" s="75"/>
      <c r="FS649" s="118"/>
      <c r="FT649" s="74"/>
      <c r="FU649" s="75"/>
      <c r="FV649" s="118"/>
      <c r="FW649" s="74"/>
      <c r="FX649" s="75"/>
      <c r="FY649" s="118"/>
      <c r="FZ649" s="74"/>
      <c r="GA649" s="75"/>
      <c r="GB649" s="118"/>
      <c r="GC649" s="74"/>
      <c r="GD649" s="75"/>
      <c r="GE649" s="118"/>
      <c r="GF649" s="74"/>
      <c r="GG649" s="75"/>
      <c r="GH649" s="118"/>
      <c r="GI649" s="74"/>
      <c r="GJ649" s="75"/>
      <c r="GK649" s="118"/>
      <c r="GL649" s="74"/>
      <c r="GM649" s="75"/>
      <c r="GN649" s="118"/>
      <c r="GO649" s="74"/>
      <c r="GP649" s="75"/>
      <c r="GQ649" s="118"/>
      <c r="GR649" s="74"/>
      <c r="GS649" s="75"/>
      <c r="GT649" s="118"/>
      <c r="GU649" s="74"/>
      <c r="GV649" s="75"/>
      <c r="GW649" s="118"/>
      <c r="GX649" s="74"/>
      <c r="GY649" s="75"/>
      <c r="GZ649" s="118"/>
      <c r="HA649" s="74"/>
      <c r="HB649" s="75"/>
      <c r="HC649" s="118"/>
      <c r="HD649" s="74"/>
      <c r="HE649" s="75"/>
      <c r="HF649" s="118"/>
      <c r="HG649" s="74"/>
      <c r="HH649" s="75"/>
      <c r="HI649" s="118"/>
      <c r="HJ649" s="74"/>
      <c r="HK649" s="75"/>
      <c r="HL649" s="118"/>
      <c r="HM649" s="74"/>
      <c r="HN649" s="75"/>
      <c r="HO649" s="118"/>
      <c r="HP649" s="74"/>
      <c r="HQ649" s="75"/>
      <c r="HR649" s="118"/>
      <c r="HS649" s="74"/>
      <c r="HT649" s="75"/>
      <c r="HU649" s="118"/>
      <c r="HV649" s="74"/>
      <c r="HW649" s="75"/>
      <c r="HX649" s="118"/>
      <c r="HY649" s="74"/>
      <c r="HZ649" s="75"/>
      <c r="IA649" s="118"/>
      <c r="IB649" s="74"/>
      <c r="IC649" s="75"/>
      <c r="ID649" s="118"/>
      <c r="IE649" s="74"/>
      <c r="IF649" s="75"/>
      <c r="IG649" s="118"/>
      <c r="IH649" s="74"/>
      <c r="II649" s="75"/>
      <c r="IJ649" s="118"/>
      <c r="IK649" s="74"/>
      <c r="IL649" s="75"/>
      <c r="IM649" s="118"/>
      <c r="IN649" s="74"/>
      <c r="IO649" s="75"/>
      <c r="IP649" s="118"/>
      <c r="IQ649" s="74"/>
      <c r="IR649" s="75"/>
      <c r="IS649" s="118"/>
      <c r="IT649" s="74"/>
      <c r="IU649" s="75"/>
      <c r="IV649" s="118"/>
      <c r="IW649" s="74"/>
      <c r="IX649" s="75"/>
      <c r="IY649" s="118"/>
      <c r="IZ649" s="74"/>
      <c r="JA649" s="75"/>
      <c r="JB649" s="118"/>
      <c r="JC649" s="74"/>
      <c r="JD649" s="75"/>
      <c r="JE649" s="118"/>
      <c r="JF649" s="74"/>
      <c r="JG649" s="75"/>
      <c r="JH649" s="118"/>
      <c r="JI649" s="74"/>
      <c r="JJ649" s="75"/>
      <c r="JK649" s="118"/>
      <c r="JL649" s="74"/>
      <c r="JM649" s="75"/>
      <c r="JN649" s="118"/>
      <c r="JO649" s="74"/>
      <c r="JP649" s="75"/>
      <c r="JQ649" s="118"/>
      <c r="JR649" s="74"/>
      <c r="JS649" s="75"/>
      <c r="JT649" s="118"/>
      <c r="JU649" s="74"/>
      <c r="JV649" s="75"/>
      <c r="JW649" s="118"/>
      <c r="JX649" s="74"/>
      <c r="JY649" s="75"/>
      <c r="JZ649" s="118"/>
      <c r="KA649" s="74"/>
      <c r="KB649" s="75"/>
      <c r="KC649" s="118"/>
      <c r="KD649" s="74"/>
      <c r="KE649" s="75"/>
      <c r="KF649" s="118"/>
      <c r="KG649" s="74"/>
      <c r="KH649" s="75"/>
      <c r="KI649" s="118"/>
      <c r="KJ649" s="74"/>
      <c r="KK649" s="75"/>
      <c r="KL649" s="118"/>
      <c r="KM649" s="74"/>
      <c r="KN649" s="75"/>
      <c r="KO649" s="118"/>
      <c r="KP649" s="74"/>
      <c r="KQ649" s="75"/>
      <c r="KR649" s="118"/>
      <c r="KS649" s="74"/>
      <c r="KT649" s="75"/>
      <c r="KU649" s="118"/>
      <c r="KV649" s="74"/>
      <c r="KW649" s="75"/>
      <c r="KX649" s="118"/>
      <c r="KY649" s="74"/>
      <c r="KZ649" s="75"/>
      <c r="LA649" s="118"/>
      <c r="LB649" s="74"/>
      <c r="LC649" s="75"/>
      <c r="LD649" s="118"/>
      <c r="LE649" s="74"/>
      <c r="LF649" s="75"/>
      <c r="LG649" s="118"/>
      <c r="LH649" s="74"/>
      <c r="LI649" s="75"/>
      <c r="LJ649" s="118"/>
      <c r="LK649" s="74"/>
      <c r="LL649" s="75"/>
      <c r="LM649" s="118"/>
      <c r="LN649" s="74"/>
      <c r="LO649" s="75"/>
      <c r="LP649" s="118"/>
      <c r="LQ649" s="74"/>
      <c r="LR649" s="75"/>
      <c r="LS649" s="118"/>
      <c r="LT649" s="74"/>
      <c r="LU649" s="75"/>
      <c r="LV649" s="118"/>
      <c r="LW649" s="74"/>
      <c r="LX649" s="75"/>
      <c r="LY649" s="118"/>
      <c r="LZ649" s="74"/>
      <c r="MA649" s="75"/>
      <c r="MB649" s="118"/>
      <c r="MC649" s="74"/>
      <c r="MD649" s="75"/>
      <c r="ME649" s="118"/>
      <c r="MF649" s="74"/>
      <c r="MG649" s="75"/>
      <c r="MH649" s="118"/>
      <c r="MI649" s="74"/>
      <c r="MJ649" s="75"/>
      <c r="MK649" s="118"/>
      <c r="ML649" s="74"/>
      <c r="MM649" s="75"/>
      <c r="MN649" s="118"/>
      <c r="MO649" s="74"/>
      <c r="MP649" s="75"/>
      <c r="MQ649" s="118"/>
      <c r="MR649" s="74"/>
      <c r="MS649" s="75"/>
      <c r="MT649" s="118"/>
      <c r="MU649" s="74"/>
      <c r="MV649" s="75"/>
      <c r="MW649" s="118"/>
      <c r="MX649" s="74"/>
      <c r="MY649" s="75"/>
      <c r="MZ649" s="118"/>
      <c r="NA649" s="74"/>
      <c r="NB649" s="75"/>
      <c r="NC649" s="118"/>
      <c r="ND649" s="74"/>
      <c r="NE649" s="75"/>
      <c r="NF649" s="118"/>
      <c r="NG649" s="74"/>
      <c r="NH649" s="75"/>
      <c r="NI649" s="118"/>
      <c r="NJ649" s="74"/>
      <c r="NK649" s="75"/>
      <c r="NL649" s="118"/>
      <c r="NM649" s="74"/>
      <c r="NN649" s="75"/>
      <c r="NO649" s="118"/>
      <c r="NP649" s="74"/>
      <c r="NQ649" s="75"/>
      <c r="NR649" s="118"/>
      <c r="NS649" s="74"/>
      <c r="NT649" s="75"/>
      <c r="NU649" s="118"/>
      <c r="NV649" s="74"/>
      <c r="NW649" s="75"/>
      <c r="NX649" s="118"/>
      <c r="NY649" s="74"/>
      <c r="NZ649" s="75"/>
      <c r="OA649" s="118"/>
      <c r="OB649" s="74"/>
      <c r="OC649" s="75"/>
      <c r="OD649" s="118"/>
      <c r="OE649" s="74"/>
      <c r="OF649" s="75"/>
      <c r="OG649" s="118"/>
      <c r="OH649" s="74"/>
      <c r="OI649" s="75"/>
      <c r="OJ649" s="118"/>
      <c r="OK649" s="74"/>
      <c r="OL649" s="75"/>
      <c r="OM649" s="118"/>
      <c r="ON649" s="74"/>
      <c r="OO649" s="75"/>
      <c r="OP649" s="118"/>
      <c r="OQ649" s="74"/>
      <c r="OR649" s="75"/>
      <c r="OS649" s="118"/>
      <c r="OT649" s="74"/>
      <c r="OU649" s="75"/>
      <c r="OV649" s="118"/>
      <c r="OW649" s="74"/>
      <c r="OX649" s="75"/>
      <c r="OY649" s="118"/>
      <c r="OZ649" s="74"/>
      <c r="PA649" s="75"/>
      <c r="PB649" s="118"/>
      <c r="PC649" s="74"/>
      <c r="PD649" s="75"/>
      <c r="PE649" s="118"/>
      <c r="PF649" s="74"/>
      <c r="PG649" s="75"/>
      <c r="PH649" s="118"/>
      <c r="PI649" s="74"/>
      <c r="PJ649" s="75"/>
      <c r="PK649" s="118"/>
      <c r="PL649" s="74"/>
      <c r="PM649" s="75"/>
      <c r="PN649" s="118"/>
      <c r="PO649" s="74"/>
      <c r="PP649" s="75"/>
      <c r="PQ649" s="118"/>
      <c r="PR649" s="74"/>
      <c r="PS649" s="75"/>
      <c r="PT649" s="118"/>
      <c r="PU649" s="74"/>
      <c r="PV649" s="75"/>
      <c r="PW649" s="118"/>
      <c r="PX649" s="74"/>
      <c r="PY649" s="75"/>
      <c r="PZ649" s="118"/>
      <c r="QA649" s="74"/>
      <c r="QB649" s="75"/>
      <c r="QC649" s="118"/>
      <c r="QD649" s="74"/>
      <c r="QE649" s="75"/>
      <c r="QF649" s="118"/>
      <c r="QG649" s="74"/>
      <c r="QH649" s="75"/>
      <c r="QI649" s="118"/>
      <c r="QJ649" s="74"/>
      <c r="QK649" s="75"/>
      <c r="QL649" s="118"/>
      <c r="QM649" s="74"/>
      <c r="QN649" s="75"/>
      <c r="QO649" s="118"/>
      <c r="QP649" s="74"/>
      <c r="QQ649" s="75"/>
      <c r="QR649" s="118"/>
      <c r="QS649" s="74"/>
      <c r="QT649" s="75"/>
      <c r="QU649" s="118"/>
      <c r="QV649" s="74"/>
      <c r="QW649" s="75"/>
      <c r="QX649" s="118"/>
      <c r="QY649" s="74"/>
      <c r="QZ649" s="75"/>
      <c r="RA649" s="118"/>
      <c r="RB649" s="74"/>
      <c r="RC649" s="75"/>
      <c r="RD649" s="118"/>
      <c r="RE649" s="74"/>
      <c r="RF649" s="75"/>
      <c r="RG649" s="118"/>
      <c r="RH649" s="74"/>
      <c r="RI649" s="75"/>
      <c r="RJ649" s="118"/>
      <c r="RK649" s="74"/>
      <c r="RL649" s="75"/>
      <c r="RM649" s="118"/>
      <c r="RN649" s="74"/>
      <c r="RO649" s="75"/>
      <c r="RP649" s="118"/>
      <c r="RQ649" s="74"/>
      <c r="RR649" s="75"/>
      <c r="RS649" s="118"/>
      <c r="RT649" s="74"/>
      <c r="RU649" s="75"/>
      <c r="RV649" s="118"/>
      <c r="RW649" s="74"/>
      <c r="RX649" s="75"/>
      <c r="RY649" s="118"/>
      <c r="RZ649" s="74"/>
      <c r="SA649" s="75"/>
      <c r="SB649" s="118"/>
      <c r="SC649" s="74"/>
      <c r="SD649" s="75"/>
      <c r="SE649" s="118"/>
      <c r="SF649" s="74"/>
      <c r="SG649" s="75"/>
      <c r="SH649" s="118"/>
      <c r="SI649" s="74"/>
      <c r="SJ649" s="75"/>
      <c r="SK649" s="118"/>
      <c r="SL649" s="74"/>
      <c r="SM649" s="75"/>
      <c r="SN649" s="118"/>
      <c r="SO649" s="74"/>
      <c r="SP649" s="75"/>
      <c r="SQ649" s="118"/>
      <c r="SR649" s="74"/>
      <c r="SS649" s="75"/>
      <c r="ST649" s="118"/>
      <c r="SU649" s="74"/>
      <c r="SV649" s="75"/>
      <c r="SW649" s="118"/>
      <c r="SX649" s="74"/>
      <c r="SY649" s="75"/>
      <c r="SZ649" s="118"/>
      <c r="TA649" s="74"/>
      <c r="TB649" s="75"/>
      <c r="TC649" s="118"/>
      <c r="TD649" s="74"/>
      <c r="TE649" s="75"/>
      <c r="TF649" s="118"/>
      <c r="TG649" s="74"/>
      <c r="TH649" s="75"/>
      <c r="TI649" s="118"/>
      <c r="TJ649" s="74"/>
      <c r="TK649" s="75"/>
      <c r="TL649" s="118"/>
      <c r="TM649" s="74"/>
      <c r="TN649" s="75"/>
      <c r="TO649" s="118"/>
      <c r="TP649" s="74"/>
      <c r="TQ649" s="75"/>
      <c r="TR649" s="118"/>
      <c r="TS649" s="74"/>
      <c r="TT649" s="75"/>
      <c r="TU649" s="118"/>
      <c r="TV649" s="74"/>
      <c r="TW649" s="75"/>
      <c r="TX649" s="118"/>
      <c r="TY649" s="74"/>
      <c r="TZ649" s="75"/>
      <c r="UA649" s="118"/>
      <c r="UB649" s="74"/>
      <c r="UC649" s="75"/>
      <c r="UD649" s="118"/>
      <c r="UE649" s="74"/>
      <c r="UF649" s="75"/>
      <c r="UG649" s="118"/>
      <c r="UH649" s="74"/>
      <c r="UI649" s="75"/>
      <c r="UJ649" s="118"/>
      <c r="UK649" s="74"/>
      <c r="UL649" s="75"/>
      <c r="UM649" s="118"/>
      <c r="UN649" s="74"/>
      <c r="UO649" s="75"/>
      <c r="UP649" s="118"/>
      <c r="UQ649" s="74"/>
      <c r="UR649" s="75"/>
      <c r="US649" s="118"/>
      <c r="UT649" s="74"/>
      <c r="UU649" s="75"/>
      <c r="UV649" s="118"/>
      <c r="UW649" s="74"/>
      <c r="UX649" s="75"/>
      <c r="UY649" s="118"/>
      <c r="UZ649" s="74"/>
      <c r="VA649" s="75"/>
      <c r="VB649" s="118"/>
      <c r="VC649" s="74"/>
      <c r="VD649" s="75"/>
      <c r="VE649" s="118"/>
      <c r="VF649" s="74"/>
      <c r="VG649" s="75"/>
      <c r="VH649" s="118"/>
      <c r="VI649" s="74"/>
      <c r="VJ649" s="75"/>
      <c r="VK649" s="118"/>
      <c r="VL649" s="74"/>
      <c r="VM649" s="75"/>
      <c r="VN649" s="118"/>
      <c r="VO649" s="74"/>
      <c r="VP649" s="75"/>
      <c r="VQ649" s="118"/>
      <c r="VR649" s="74"/>
      <c r="VS649" s="75"/>
      <c r="VT649" s="118"/>
      <c r="VU649" s="74"/>
      <c r="VV649" s="75"/>
      <c r="VW649" s="118"/>
      <c r="VX649" s="74"/>
      <c r="VY649" s="75"/>
      <c r="VZ649" s="118"/>
      <c r="WA649" s="74"/>
      <c r="WB649" s="75"/>
      <c r="WC649" s="118"/>
      <c r="WD649" s="74"/>
      <c r="WE649" s="75"/>
      <c r="WF649" s="118"/>
      <c r="WG649" s="74"/>
      <c r="WH649" s="75"/>
      <c r="WI649" s="118"/>
      <c r="WJ649" s="74"/>
      <c r="WK649" s="75"/>
      <c r="WL649" s="118"/>
      <c r="WM649" s="74"/>
      <c r="WN649" s="75"/>
      <c r="WO649" s="118"/>
      <c r="WP649" s="74"/>
      <c r="WQ649" s="75"/>
      <c r="WR649" s="118"/>
      <c r="WS649" s="74"/>
      <c r="WT649" s="75"/>
      <c r="WU649" s="118"/>
      <c r="WV649" s="74"/>
      <c r="WW649" s="75"/>
      <c r="WX649" s="118"/>
      <c r="WY649" s="74"/>
      <c r="WZ649" s="75"/>
      <c r="XA649" s="118"/>
      <c r="XB649" s="74"/>
      <c r="XC649" s="75"/>
      <c r="XD649" s="118"/>
      <c r="XE649" s="74"/>
      <c r="XF649" s="75"/>
      <c r="XG649" s="118"/>
      <c r="XH649" s="74"/>
      <c r="XI649" s="75"/>
      <c r="XJ649" s="118"/>
      <c r="XK649" s="74"/>
      <c r="XL649" s="75"/>
      <c r="XM649" s="118"/>
      <c r="XN649" s="74"/>
      <c r="XO649" s="75"/>
      <c r="XP649" s="118"/>
      <c r="XQ649" s="74"/>
      <c r="XR649" s="75"/>
      <c r="XS649" s="118"/>
      <c r="XT649" s="74"/>
      <c r="XU649" s="75"/>
      <c r="XV649" s="118"/>
      <c r="XW649" s="74"/>
      <c r="XX649" s="75"/>
      <c r="XY649" s="118"/>
      <c r="XZ649" s="74"/>
      <c r="YA649" s="75"/>
      <c r="YB649" s="118"/>
      <c r="YC649" s="74"/>
      <c r="YD649" s="75"/>
      <c r="YE649" s="118"/>
      <c r="YF649" s="74"/>
      <c r="YG649" s="75"/>
      <c r="YH649" s="118"/>
      <c r="YI649" s="74"/>
      <c r="YJ649" s="75"/>
      <c r="YK649" s="118"/>
      <c r="YL649" s="74"/>
      <c r="YM649" s="75"/>
      <c r="YN649" s="118"/>
      <c r="YO649" s="74"/>
      <c r="YP649" s="75"/>
      <c r="YQ649" s="118"/>
      <c r="YR649" s="74"/>
      <c r="YS649" s="75"/>
      <c r="YT649" s="118"/>
      <c r="YU649" s="74"/>
      <c r="YV649" s="75"/>
      <c r="YW649" s="118"/>
      <c r="YX649" s="74"/>
      <c r="YY649" s="75"/>
      <c r="YZ649" s="118"/>
      <c r="ZA649" s="74"/>
      <c r="ZB649" s="75"/>
      <c r="ZC649" s="118"/>
      <c r="ZD649" s="74"/>
      <c r="ZE649" s="75"/>
      <c r="ZF649" s="118"/>
      <c r="ZG649" s="74"/>
      <c r="ZH649" s="75"/>
      <c r="ZI649" s="118"/>
      <c r="ZJ649" s="74"/>
      <c r="ZK649" s="75"/>
      <c r="ZL649" s="118"/>
      <c r="ZM649" s="74"/>
      <c r="ZN649" s="75"/>
      <c r="ZO649" s="118"/>
      <c r="ZP649" s="74"/>
      <c r="ZQ649" s="75"/>
      <c r="ZR649" s="118"/>
      <c r="ZS649" s="74"/>
      <c r="ZT649" s="75"/>
      <c r="ZU649" s="118"/>
      <c r="ZV649" s="74"/>
      <c r="ZW649" s="75"/>
      <c r="ZX649" s="118"/>
      <c r="ZY649" s="74"/>
      <c r="ZZ649" s="75"/>
      <c r="AAA649" s="118"/>
      <c r="AAB649" s="74"/>
      <c r="AAC649" s="75"/>
      <c r="AAD649" s="118"/>
      <c r="AAE649" s="74"/>
      <c r="AAF649" s="75"/>
      <c r="AAG649" s="118"/>
      <c r="AAH649" s="74"/>
      <c r="AAI649" s="75"/>
      <c r="AAJ649" s="118"/>
      <c r="AAK649" s="74"/>
      <c r="AAL649" s="75"/>
      <c r="AAM649" s="118"/>
      <c r="AAN649" s="74"/>
      <c r="AAO649" s="75"/>
      <c r="AAP649" s="118"/>
      <c r="AAQ649" s="74"/>
      <c r="AAR649" s="75"/>
      <c r="AAS649" s="118"/>
      <c r="AAT649" s="74"/>
      <c r="AAU649" s="75"/>
      <c r="AAV649" s="118"/>
      <c r="AAW649" s="74"/>
      <c r="AAX649" s="75"/>
      <c r="AAY649" s="118"/>
      <c r="AAZ649" s="74"/>
      <c r="ABA649" s="75"/>
      <c r="ABB649" s="118"/>
      <c r="ABC649" s="74"/>
      <c r="ABD649" s="75"/>
      <c r="ABE649" s="118"/>
      <c r="ABF649" s="74"/>
      <c r="ABG649" s="75"/>
      <c r="ABH649" s="118"/>
      <c r="ABI649" s="74"/>
      <c r="ABJ649" s="75"/>
      <c r="ABK649" s="118"/>
      <c r="ABL649" s="74"/>
      <c r="ABM649" s="75"/>
      <c r="ABN649" s="118"/>
      <c r="ABO649" s="74"/>
      <c r="ABP649" s="75"/>
      <c r="ABQ649" s="118"/>
      <c r="ABR649" s="74"/>
      <c r="ABS649" s="75"/>
      <c r="ABT649" s="118"/>
      <c r="ABU649" s="74"/>
      <c r="ABV649" s="75"/>
      <c r="ABW649" s="118"/>
      <c r="ABX649" s="74"/>
      <c r="ABY649" s="75"/>
      <c r="ABZ649" s="118"/>
      <c r="ACA649" s="74"/>
      <c r="ACB649" s="75"/>
      <c r="ACC649" s="118"/>
      <c r="ACD649" s="74"/>
      <c r="ACE649" s="75"/>
      <c r="ACF649" s="118"/>
      <c r="ACG649" s="74"/>
      <c r="ACH649" s="75"/>
      <c r="ACI649" s="118"/>
      <c r="ACJ649" s="74"/>
      <c r="ACK649" s="75"/>
      <c r="ACL649" s="118"/>
      <c r="ACM649" s="74"/>
      <c r="ACN649" s="75"/>
      <c r="ACO649" s="118"/>
      <c r="ACP649" s="74"/>
      <c r="ACQ649" s="75"/>
      <c r="ACR649" s="118"/>
      <c r="ACS649" s="74"/>
      <c r="ACT649" s="75"/>
      <c r="ACU649" s="118"/>
      <c r="ACV649" s="74"/>
      <c r="ACW649" s="75"/>
      <c r="ACX649" s="118"/>
      <c r="ACY649" s="74"/>
      <c r="ACZ649" s="75"/>
      <c r="ADA649" s="118"/>
      <c r="ADB649" s="74"/>
      <c r="ADC649" s="75"/>
      <c r="ADD649" s="118"/>
      <c r="ADE649" s="74"/>
      <c r="ADF649" s="75"/>
      <c r="ADG649" s="118"/>
      <c r="ADH649" s="74"/>
      <c r="ADI649" s="75"/>
      <c r="ADJ649" s="118"/>
      <c r="ADK649" s="74"/>
      <c r="ADL649" s="75"/>
      <c r="ADM649" s="118"/>
      <c r="ADN649" s="74"/>
      <c r="ADO649" s="75"/>
      <c r="ADP649" s="118"/>
      <c r="ADQ649" s="74"/>
      <c r="ADR649" s="75"/>
      <c r="ADS649" s="118"/>
      <c r="ADT649" s="74"/>
      <c r="ADU649" s="75"/>
      <c r="ADV649" s="118"/>
      <c r="ADW649" s="74"/>
      <c r="ADX649" s="75"/>
      <c r="ADY649" s="118"/>
      <c r="ADZ649" s="74"/>
      <c r="AEA649" s="75"/>
      <c r="AEB649" s="118"/>
      <c r="AEC649" s="74"/>
      <c r="AED649" s="75"/>
      <c r="AEE649" s="118"/>
      <c r="AEF649" s="74"/>
      <c r="AEG649" s="75"/>
      <c r="AEH649" s="118"/>
      <c r="AEI649" s="74"/>
      <c r="AEJ649" s="75"/>
      <c r="AEK649" s="118"/>
      <c r="AEL649" s="74"/>
      <c r="AEM649" s="75"/>
      <c r="AEN649" s="118"/>
      <c r="AEO649" s="74"/>
      <c r="AEP649" s="75"/>
      <c r="AEQ649" s="118"/>
      <c r="AER649" s="74"/>
      <c r="AES649" s="75"/>
      <c r="AET649" s="118"/>
      <c r="AEU649" s="74"/>
      <c r="AEV649" s="75"/>
      <c r="AEW649" s="118"/>
      <c r="AEX649" s="74"/>
      <c r="AEY649" s="75"/>
      <c r="AEZ649" s="118"/>
      <c r="AFA649" s="74"/>
      <c r="AFB649" s="75"/>
      <c r="AFC649" s="118"/>
      <c r="AFD649" s="74"/>
      <c r="AFE649" s="75"/>
      <c r="AFF649" s="118"/>
      <c r="AFG649" s="74"/>
      <c r="AFH649" s="75"/>
      <c r="AFI649" s="118"/>
      <c r="AFJ649" s="74"/>
      <c r="AFK649" s="75"/>
      <c r="AFL649" s="118"/>
      <c r="AFM649" s="74"/>
      <c r="AFN649" s="75"/>
      <c r="AFO649" s="118"/>
      <c r="AFP649" s="74"/>
      <c r="AFQ649" s="75"/>
      <c r="AFR649" s="118"/>
      <c r="AFS649" s="74"/>
      <c r="AFT649" s="75"/>
      <c r="AFU649" s="118"/>
      <c r="AFV649" s="74"/>
      <c r="AFW649" s="75"/>
      <c r="AFX649" s="118"/>
      <c r="AFY649" s="74"/>
      <c r="AFZ649" s="75"/>
      <c r="AGA649" s="118"/>
      <c r="AGB649" s="74"/>
      <c r="AGC649" s="75"/>
      <c r="AGD649" s="118"/>
      <c r="AGE649" s="74"/>
      <c r="AGF649" s="75"/>
      <c r="AGG649" s="118"/>
      <c r="AGH649" s="74"/>
      <c r="AGI649" s="75"/>
      <c r="AGJ649" s="118"/>
      <c r="AGK649" s="74"/>
      <c r="AGL649" s="75"/>
      <c r="AGM649" s="118"/>
      <c r="AGN649" s="74"/>
      <c r="AGO649" s="75"/>
      <c r="AGP649" s="118"/>
      <c r="AGQ649" s="74"/>
      <c r="AGR649" s="75"/>
      <c r="AGS649" s="118"/>
      <c r="AGT649" s="74"/>
      <c r="AGU649" s="75"/>
      <c r="AGV649" s="118"/>
      <c r="AGW649" s="74"/>
      <c r="AGX649" s="75"/>
      <c r="AGY649" s="118"/>
      <c r="AGZ649" s="74"/>
      <c r="AHA649" s="75"/>
      <c r="AHB649" s="118"/>
      <c r="AHC649" s="74"/>
      <c r="AHD649" s="75"/>
      <c r="AHE649" s="118"/>
      <c r="AHF649" s="74"/>
      <c r="AHG649" s="75"/>
      <c r="AHH649" s="118"/>
      <c r="AHI649" s="74"/>
      <c r="AHJ649" s="75"/>
      <c r="AHK649" s="118"/>
      <c r="AHL649" s="74"/>
      <c r="AHM649" s="75"/>
      <c r="AHN649" s="118"/>
      <c r="AHO649" s="74"/>
      <c r="AHP649" s="75"/>
      <c r="AHQ649" s="118"/>
      <c r="AHR649" s="74"/>
      <c r="AHS649" s="75"/>
      <c r="AHT649" s="118"/>
      <c r="AHU649" s="74"/>
      <c r="AHV649" s="75"/>
      <c r="AHW649" s="118"/>
      <c r="AHX649" s="74"/>
      <c r="AHY649" s="75"/>
      <c r="AHZ649" s="118"/>
      <c r="AIA649" s="74"/>
      <c r="AIB649" s="75"/>
      <c r="AIC649" s="118"/>
      <c r="AID649" s="74"/>
      <c r="AIE649" s="75"/>
      <c r="AIF649" s="118"/>
      <c r="AIG649" s="74"/>
      <c r="AIH649" s="75"/>
      <c r="AII649" s="118"/>
      <c r="AIJ649" s="74"/>
      <c r="AIK649" s="75"/>
      <c r="AIL649" s="118"/>
      <c r="AIM649" s="74"/>
      <c r="AIN649" s="75"/>
      <c r="AIO649" s="118"/>
      <c r="AIP649" s="74"/>
      <c r="AIQ649" s="75"/>
      <c r="AIR649" s="118"/>
      <c r="AIS649" s="74"/>
      <c r="AIT649" s="75"/>
      <c r="AIU649" s="118"/>
      <c r="AIV649" s="74"/>
      <c r="AIW649" s="75"/>
      <c r="AIX649" s="118"/>
      <c r="AIY649" s="74"/>
      <c r="AIZ649" s="75"/>
      <c r="AJA649" s="118"/>
      <c r="AJB649" s="74"/>
      <c r="AJC649" s="75"/>
      <c r="AJD649" s="118"/>
      <c r="AJE649" s="74"/>
      <c r="AJF649" s="75"/>
      <c r="AJG649" s="118"/>
      <c r="AJH649" s="74"/>
      <c r="AJI649" s="75"/>
      <c r="AJJ649" s="118"/>
      <c r="AJK649" s="74"/>
      <c r="AJL649" s="75"/>
      <c r="AJM649" s="118"/>
      <c r="AJN649" s="74"/>
      <c r="AJO649" s="75"/>
      <c r="AJP649" s="118"/>
      <c r="AJQ649" s="74"/>
      <c r="AJR649" s="75"/>
      <c r="AJS649" s="118"/>
      <c r="AJT649" s="74"/>
      <c r="AJU649" s="75"/>
      <c r="AJV649" s="118"/>
      <c r="AJW649" s="74"/>
      <c r="AJX649" s="75"/>
      <c r="AJY649" s="118"/>
      <c r="AJZ649" s="74"/>
      <c r="AKA649" s="75"/>
      <c r="AKB649" s="118"/>
      <c r="AKC649" s="74"/>
      <c r="AKD649" s="75"/>
      <c r="AKE649" s="118"/>
      <c r="AKF649" s="74"/>
      <c r="AKG649" s="75"/>
      <c r="AKH649" s="118"/>
      <c r="AKI649" s="74"/>
      <c r="AKJ649" s="75"/>
      <c r="AKK649" s="118"/>
      <c r="AKL649" s="74"/>
      <c r="AKM649" s="75"/>
      <c r="AKN649" s="118"/>
      <c r="AKO649" s="74"/>
      <c r="AKP649" s="75"/>
      <c r="AKQ649" s="118"/>
      <c r="AKR649" s="74"/>
      <c r="AKS649" s="75"/>
      <c r="AKT649" s="118"/>
      <c r="AKU649" s="74"/>
      <c r="AKV649" s="75"/>
      <c r="AKW649" s="118"/>
      <c r="AKX649" s="74"/>
      <c r="AKY649" s="75"/>
      <c r="AKZ649" s="118"/>
      <c r="ALA649" s="74"/>
      <c r="ALB649" s="75"/>
      <c r="ALC649" s="118"/>
      <c r="ALD649" s="74"/>
      <c r="ALE649" s="75"/>
      <c r="ALF649" s="118"/>
      <c r="ALG649" s="74"/>
      <c r="ALH649" s="75"/>
      <c r="ALI649" s="118"/>
      <c r="ALJ649" s="74"/>
      <c r="ALK649" s="75"/>
      <c r="ALL649" s="118"/>
      <c r="ALM649" s="74"/>
      <c r="ALN649" s="75"/>
      <c r="ALO649" s="118"/>
      <c r="ALP649" s="74"/>
      <c r="ALQ649" s="75"/>
      <c r="ALR649" s="118"/>
      <c r="ALS649" s="74"/>
      <c r="ALT649" s="75"/>
      <c r="ALU649" s="118"/>
      <c r="ALV649" s="74"/>
      <c r="ALW649" s="75"/>
      <c r="ALX649" s="118"/>
      <c r="ALY649" s="74"/>
      <c r="ALZ649" s="75"/>
      <c r="AMA649" s="118"/>
      <c r="AMB649" s="74"/>
      <c r="AMC649" s="75"/>
      <c r="AMD649" s="118"/>
      <c r="AME649" s="74"/>
      <c r="AMF649" s="75"/>
      <c r="AMG649" s="118"/>
      <c r="AMH649" s="74"/>
      <c r="AMI649" s="75"/>
      <c r="AMJ649" s="118"/>
      <c r="AMK649" s="74"/>
      <c r="AML649" s="75"/>
      <c r="AMM649" s="118"/>
      <c r="AMN649" s="74"/>
      <c r="AMO649" s="75"/>
      <c r="AMP649" s="118"/>
      <c r="AMQ649" s="74"/>
      <c r="AMR649" s="75"/>
      <c r="AMS649" s="118"/>
      <c r="AMT649" s="74"/>
      <c r="AMU649" s="75"/>
      <c r="AMV649" s="118"/>
      <c r="AMW649" s="74"/>
      <c r="AMX649" s="75"/>
      <c r="AMY649" s="118"/>
      <c r="AMZ649" s="74"/>
      <c r="ANA649" s="75"/>
      <c r="ANB649" s="118"/>
      <c r="ANC649" s="74"/>
      <c r="AND649" s="75"/>
      <c r="ANE649" s="118"/>
      <c r="ANF649" s="74"/>
      <c r="ANG649" s="75"/>
      <c r="ANH649" s="118"/>
      <c r="ANI649" s="74"/>
      <c r="ANJ649" s="75"/>
      <c r="ANK649" s="118"/>
      <c r="ANL649" s="74"/>
      <c r="ANM649" s="75"/>
      <c r="ANN649" s="118"/>
      <c r="ANO649" s="74"/>
      <c r="ANP649" s="75"/>
      <c r="ANQ649" s="118"/>
      <c r="ANR649" s="74"/>
      <c r="ANS649" s="75"/>
      <c r="ANT649" s="118"/>
      <c r="ANU649" s="74"/>
      <c r="ANV649" s="75"/>
      <c r="ANW649" s="118"/>
      <c r="ANX649" s="74"/>
      <c r="ANY649" s="75"/>
      <c r="ANZ649" s="118"/>
      <c r="AOA649" s="74"/>
      <c r="AOB649" s="75"/>
      <c r="AOC649" s="118"/>
      <c r="AOD649" s="74"/>
      <c r="AOE649" s="75"/>
      <c r="AOF649" s="118"/>
      <c r="AOG649" s="74"/>
      <c r="AOH649" s="75"/>
      <c r="AOI649" s="118"/>
      <c r="AOJ649" s="74"/>
      <c r="AOK649" s="75"/>
      <c r="AOL649" s="118"/>
      <c r="AOM649" s="74"/>
      <c r="AON649" s="75"/>
      <c r="AOO649" s="118"/>
      <c r="AOP649" s="74"/>
      <c r="AOQ649" s="75"/>
      <c r="AOR649" s="118"/>
      <c r="AOS649" s="74"/>
      <c r="AOT649" s="75"/>
      <c r="AOU649" s="118"/>
      <c r="AOV649" s="74"/>
      <c r="AOW649" s="75"/>
      <c r="AOX649" s="118"/>
      <c r="AOY649" s="74"/>
      <c r="AOZ649" s="75"/>
      <c r="APA649" s="118"/>
      <c r="APB649" s="74"/>
      <c r="APC649" s="75"/>
      <c r="APD649" s="118"/>
      <c r="APE649" s="74"/>
      <c r="APF649" s="75"/>
      <c r="APG649" s="118"/>
      <c r="APH649" s="74"/>
      <c r="API649" s="75"/>
      <c r="APJ649" s="118"/>
      <c r="APK649" s="74"/>
      <c r="APL649" s="75"/>
      <c r="APM649" s="118"/>
      <c r="APN649" s="74"/>
      <c r="APO649" s="75"/>
      <c r="APP649" s="118"/>
      <c r="APQ649" s="74"/>
      <c r="APR649" s="75"/>
      <c r="APS649" s="118"/>
      <c r="APT649" s="74"/>
      <c r="APU649" s="75"/>
      <c r="APV649" s="118"/>
      <c r="APW649" s="74"/>
      <c r="APX649" s="75"/>
      <c r="APY649" s="118"/>
      <c r="APZ649" s="74"/>
      <c r="AQA649" s="75"/>
      <c r="AQB649" s="118"/>
      <c r="AQC649" s="74"/>
      <c r="AQD649" s="75"/>
      <c r="AQE649" s="118"/>
      <c r="AQF649" s="74"/>
      <c r="AQG649" s="75"/>
      <c r="AQH649" s="118"/>
      <c r="AQI649" s="74"/>
      <c r="AQJ649" s="75"/>
      <c r="AQK649" s="118"/>
      <c r="AQL649" s="74"/>
      <c r="AQM649" s="75"/>
      <c r="AQN649" s="118"/>
      <c r="AQO649" s="74"/>
      <c r="AQP649" s="75"/>
      <c r="AQQ649" s="118"/>
      <c r="AQR649" s="74"/>
      <c r="AQS649" s="75"/>
      <c r="AQT649" s="118"/>
      <c r="AQU649" s="74"/>
      <c r="AQV649" s="75"/>
      <c r="AQW649" s="118"/>
      <c r="AQX649" s="74"/>
      <c r="AQY649" s="75"/>
      <c r="AQZ649" s="118"/>
      <c r="ARA649" s="74"/>
      <c r="ARB649" s="75"/>
      <c r="ARC649" s="118"/>
      <c r="ARD649" s="74"/>
      <c r="ARE649" s="75"/>
      <c r="ARF649" s="118"/>
      <c r="ARG649" s="74"/>
      <c r="ARH649" s="75"/>
      <c r="ARI649" s="118"/>
      <c r="ARJ649" s="74"/>
      <c r="ARK649" s="75"/>
      <c r="ARL649" s="118"/>
      <c r="ARM649" s="74"/>
      <c r="ARN649" s="75"/>
      <c r="ARO649" s="118"/>
      <c r="ARP649" s="74"/>
      <c r="ARQ649" s="75"/>
      <c r="ARR649" s="118"/>
      <c r="ARS649" s="74"/>
      <c r="ART649" s="75"/>
      <c r="ARU649" s="118"/>
      <c r="ARV649" s="74"/>
      <c r="ARW649" s="75"/>
      <c r="ARX649" s="118"/>
      <c r="ARY649" s="74"/>
      <c r="ARZ649" s="75"/>
      <c r="ASA649" s="118"/>
      <c r="ASB649" s="74"/>
      <c r="ASC649" s="75"/>
      <c r="ASD649" s="118"/>
      <c r="ASE649" s="74"/>
      <c r="ASF649" s="75"/>
      <c r="ASG649" s="118"/>
      <c r="ASH649" s="74"/>
      <c r="ASI649" s="75"/>
      <c r="ASJ649" s="118"/>
      <c r="ASK649" s="74"/>
      <c r="ASL649" s="75"/>
      <c r="ASM649" s="118"/>
      <c r="ASN649" s="74"/>
      <c r="ASO649" s="75"/>
      <c r="ASP649" s="118"/>
      <c r="ASQ649" s="74"/>
      <c r="ASR649" s="75"/>
      <c r="ASS649" s="118"/>
      <c r="AST649" s="74"/>
      <c r="ASU649" s="75"/>
      <c r="ASV649" s="118"/>
      <c r="ASW649" s="74"/>
      <c r="ASX649" s="75"/>
      <c r="ASY649" s="118"/>
      <c r="ASZ649" s="74"/>
      <c r="ATA649" s="75"/>
      <c r="ATB649" s="118"/>
      <c r="ATC649" s="74"/>
      <c r="ATD649" s="75"/>
      <c r="ATE649" s="118"/>
      <c r="ATF649" s="74"/>
      <c r="ATG649" s="75"/>
      <c r="ATH649" s="118"/>
      <c r="ATI649" s="74"/>
      <c r="ATJ649" s="75"/>
      <c r="ATK649" s="118"/>
      <c r="ATL649" s="74"/>
      <c r="ATM649" s="75"/>
      <c r="ATN649" s="118"/>
      <c r="ATO649" s="74"/>
      <c r="ATP649" s="75"/>
      <c r="ATQ649" s="118"/>
      <c r="ATR649" s="74"/>
      <c r="ATS649" s="75"/>
      <c r="ATT649" s="118"/>
      <c r="ATU649" s="74"/>
      <c r="ATV649" s="75"/>
      <c r="ATW649" s="118"/>
      <c r="ATX649" s="74"/>
      <c r="ATY649" s="75"/>
      <c r="ATZ649" s="118"/>
      <c r="AUA649" s="74"/>
      <c r="AUB649" s="75"/>
      <c r="AUC649" s="118"/>
      <c r="AUD649" s="74"/>
      <c r="AUE649" s="75"/>
      <c r="AUF649" s="118"/>
      <c r="AUG649" s="74"/>
      <c r="AUH649" s="75"/>
      <c r="AUI649" s="118"/>
      <c r="AUJ649" s="74"/>
      <c r="AUK649" s="75"/>
      <c r="AUL649" s="118"/>
      <c r="AUM649" s="74"/>
      <c r="AUN649" s="75"/>
      <c r="AUO649" s="118"/>
      <c r="AUP649" s="74"/>
      <c r="AUQ649" s="75"/>
      <c r="AUR649" s="118"/>
      <c r="AUS649" s="74"/>
      <c r="AUT649" s="75"/>
      <c r="AUU649" s="118"/>
      <c r="AUV649" s="74"/>
      <c r="AUW649" s="75"/>
      <c r="AUX649" s="118"/>
      <c r="AUY649" s="74"/>
      <c r="AUZ649" s="75"/>
      <c r="AVA649" s="118"/>
      <c r="AVB649" s="74"/>
      <c r="AVC649" s="75"/>
      <c r="AVD649" s="118"/>
      <c r="AVE649" s="74"/>
      <c r="AVF649" s="75"/>
      <c r="AVG649" s="118"/>
      <c r="AVH649" s="74"/>
      <c r="AVI649" s="75"/>
      <c r="AVJ649" s="118"/>
      <c r="AVK649" s="74"/>
      <c r="AVL649" s="75"/>
      <c r="AVM649" s="118"/>
      <c r="AVN649" s="74"/>
      <c r="AVO649" s="75"/>
      <c r="AVP649" s="118"/>
      <c r="AVQ649" s="74"/>
      <c r="AVR649" s="75"/>
      <c r="AVS649" s="118"/>
      <c r="AVT649" s="74"/>
      <c r="AVU649" s="75"/>
      <c r="AVV649" s="118"/>
      <c r="AVW649" s="74"/>
      <c r="AVX649" s="75"/>
      <c r="AVY649" s="118"/>
      <c r="AVZ649" s="74"/>
      <c r="AWA649" s="75"/>
      <c r="AWB649" s="118"/>
      <c r="AWC649" s="74"/>
      <c r="AWD649" s="75"/>
      <c r="AWE649" s="118"/>
      <c r="AWF649" s="74"/>
      <c r="AWG649" s="75"/>
      <c r="AWH649" s="118"/>
      <c r="AWI649" s="74"/>
      <c r="AWJ649" s="75"/>
      <c r="AWK649" s="118"/>
      <c r="AWL649" s="74"/>
      <c r="AWM649" s="75"/>
      <c r="AWN649" s="118"/>
      <c r="AWO649" s="74"/>
      <c r="AWP649" s="75"/>
      <c r="AWQ649" s="118"/>
      <c r="AWR649" s="74"/>
      <c r="AWS649" s="75"/>
      <c r="AWT649" s="118"/>
      <c r="AWU649" s="74"/>
      <c r="AWV649" s="75"/>
      <c r="AWW649" s="118"/>
      <c r="AWX649" s="74"/>
      <c r="AWY649" s="75"/>
      <c r="AWZ649" s="118"/>
      <c r="AXA649" s="74"/>
      <c r="AXB649" s="75"/>
      <c r="AXC649" s="118"/>
      <c r="AXD649" s="74"/>
      <c r="AXE649" s="75"/>
      <c r="AXF649" s="118"/>
      <c r="AXG649" s="74"/>
      <c r="AXH649" s="75"/>
      <c r="AXI649" s="118"/>
      <c r="AXJ649" s="74"/>
      <c r="AXK649" s="75"/>
      <c r="AXL649" s="118"/>
      <c r="AXM649" s="74"/>
      <c r="AXN649" s="75"/>
      <c r="AXO649" s="118"/>
      <c r="AXP649" s="74"/>
      <c r="AXQ649" s="75"/>
      <c r="AXR649" s="118"/>
      <c r="AXS649" s="74"/>
      <c r="AXT649" s="75"/>
      <c r="AXU649" s="118"/>
      <c r="AXV649" s="74"/>
      <c r="AXW649" s="75"/>
      <c r="AXX649" s="118"/>
      <c r="AXY649" s="74"/>
      <c r="AXZ649" s="75"/>
      <c r="AYA649" s="118"/>
      <c r="AYB649" s="74"/>
      <c r="AYC649" s="75"/>
      <c r="AYD649" s="118"/>
      <c r="AYE649" s="74"/>
      <c r="AYF649" s="75"/>
      <c r="AYG649" s="118"/>
      <c r="AYH649" s="74"/>
      <c r="AYI649" s="75"/>
      <c r="AYJ649" s="118"/>
      <c r="AYK649" s="74"/>
      <c r="AYL649" s="75"/>
      <c r="AYM649" s="118"/>
      <c r="AYN649" s="74"/>
      <c r="AYO649" s="75"/>
      <c r="AYP649" s="118"/>
      <c r="AYQ649" s="74"/>
      <c r="AYR649" s="75"/>
      <c r="AYS649" s="118"/>
      <c r="AYT649" s="74"/>
      <c r="AYU649" s="75"/>
      <c r="AYV649" s="118"/>
      <c r="AYW649" s="74"/>
      <c r="AYX649" s="75"/>
      <c r="AYY649" s="118"/>
      <c r="AYZ649" s="74"/>
      <c r="AZA649" s="75"/>
      <c r="AZB649" s="118"/>
      <c r="AZC649" s="74"/>
      <c r="AZD649" s="75"/>
      <c r="AZE649" s="118"/>
      <c r="AZF649" s="74"/>
      <c r="AZG649" s="75"/>
      <c r="AZH649" s="118"/>
      <c r="AZI649" s="74"/>
      <c r="AZJ649" s="75"/>
      <c r="AZK649" s="118"/>
      <c r="AZL649" s="74"/>
      <c r="AZM649" s="75"/>
      <c r="AZN649" s="118"/>
      <c r="AZO649" s="74"/>
      <c r="AZP649" s="75"/>
      <c r="AZQ649" s="118"/>
      <c r="AZR649" s="74"/>
      <c r="AZS649" s="75"/>
      <c r="AZT649" s="118"/>
      <c r="AZU649" s="74"/>
      <c r="AZV649" s="75"/>
      <c r="AZW649" s="118"/>
      <c r="AZX649" s="74"/>
      <c r="AZY649" s="75"/>
      <c r="AZZ649" s="118"/>
      <c r="BAA649" s="74"/>
      <c r="BAB649" s="75"/>
      <c r="BAC649" s="118"/>
      <c r="BAD649" s="74"/>
      <c r="BAE649" s="75"/>
      <c r="BAF649" s="118"/>
      <c r="BAG649" s="74"/>
      <c r="BAH649" s="75"/>
      <c r="BAI649" s="118"/>
      <c r="BAJ649" s="74"/>
      <c r="BAK649" s="75"/>
      <c r="BAL649" s="118"/>
      <c r="BAM649" s="74"/>
      <c r="BAN649" s="75"/>
      <c r="BAO649" s="118"/>
      <c r="BAP649" s="74"/>
      <c r="BAQ649" s="75"/>
      <c r="BAR649" s="118"/>
      <c r="BAS649" s="74"/>
      <c r="BAT649" s="75"/>
      <c r="BAU649" s="118"/>
      <c r="BAV649" s="74"/>
      <c r="BAW649" s="75"/>
      <c r="BAX649" s="118"/>
      <c r="BAY649" s="74"/>
      <c r="BAZ649" s="75"/>
      <c r="BBA649" s="118"/>
      <c r="BBB649" s="74"/>
      <c r="BBC649" s="75"/>
      <c r="BBD649" s="118"/>
      <c r="BBE649" s="74"/>
      <c r="BBF649" s="75"/>
      <c r="BBG649" s="118"/>
      <c r="BBH649" s="74"/>
      <c r="BBI649" s="75"/>
      <c r="BBJ649" s="118"/>
      <c r="BBK649" s="74"/>
      <c r="BBL649" s="75"/>
      <c r="BBM649" s="118"/>
      <c r="BBN649" s="74"/>
      <c r="BBO649" s="75"/>
      <c r="BBP649" s="118"/>
      <c r="BBQ649" s="74"/>
      <c r="BBR649" s="75"/>
      <c r="BBS649" s="118"/>
      <c r="BBT649" s="74"/>
      <c r="BBU649" s="75"/>
      <c r="BBV649" s="118"/>
      <c r="BBW649" s="74"/>
      <c r="BBX649" s="75"/>
      <c r="BBY649" s="118"/>
      <c r="BBZ649" s="74"/>
      <c r="BCA649" s="75"/>
      <c r="BCB649" s="118"/>
      <c r="BCC649" s="74"/>
      <c r="BCD649" s="75"/>
      <c r="BCE649" s="118"/>
      <c r="BCF649" s="74"/>
      <c r="BCG649" s="75"/>
      <c r="BCH649" s="118"/>
      <c r="BCI649" s="74"/>
      <c r="BCJ649" s="75"/>
      <c r="BCK649" s="118"/>
      <c r="BCL649" s="74"/>
      <c r="BCM649" s="75"/>
      <c r="BCN649" s="118"/>
      <c r="BCO649" s="74"/>
      <c r="BCP649" s="75"/>
      <c r="BCQ649" s="118"/>
      <c r="BCR649" s="74"/>
      <c r="BCS649" s="75"/>
      <c r="BCT649" s="118"/>
      <c r="BCU649" s="74"/>
      <c r="BCV649" s="75"/>
      <c r="BCW649" s="118"/>
      <c r="BCX649" s="74"/>
      <c r="BCY649" s="75"/>
      <c r="BCZ649" s="118"/>
      <c r="BDA649" s="74"/>
      <c r="BDB649" s="75"/>
      <c r="BDC649" s="118"/>
      <c r="BDD649" s="74"/>
      <c r="BDE649" s="75"/>
      <c r="BDF649" s="118"/>
      <c r="BDG649" s="74"/>
      <c r="BDH649" s="75"/>
      <c r="BDI649" s="118"/>
      <c r="BDJ649" s="74"/>
      <c r="BDK649" s="75"/>
      <c r="BDL649" s="118"/>
      <c r="BDM649" s="74"/>
      <c r="BDN649" s="75"/>
      <c r="BDO649" s="118"/>
      <c r="BDP649" s="74"/>
      <c r="BDQ649" s="75"/>
      <c r="BDR649" s="118"/>
      <c r="BDS649" s="74"/>
      <c r="BDT649" s="75"/>
      <c r="BDU649" s="118"/>
      <c r="BDV649" s="74"/>
      <c r="BDW649" s="75"/>
      <c r="BDX649" s="118"/>
      <c r="BDY649" s="74"/>
      <c r="BDZ649" s="75"/>
      <c r="BEA649" s="118"/>
      <c r="BEB649" s="74"/>
      <c r="BEC649" s="75"/>
      <c r="BED649" s="118"/>
      <c r="BEE649" s="74"/>
      <c r="BEF649" s="75"/>
      <c r="BEG649" s="118"/>
      <c r="BEH649" s="74"/>
      <c r="BEI649" s="75"/>
      <c r="BEJ649" s="118"/>
      <c r="BEK649" s="74"/>
      <c r="BEL649" s="75"/>
      <c r="BEM649" s="118"/>
      <c r="BEN649" s="74"/>
      <c r="BEO649" s="75"/>
      <c r="BEP649" s="118"/>
      <c r="BEQ649" s="74"/>
      <c r="BER649" s="75"/>
      <c r="BES649" s="118"/>
      <c r="BET649" s="74"/>
      <c r="BEU649" s="75"/>
      <c r="BEV649" s="118"/>
      <c r="BEW649" s="74"/>
      <c r="BEX649" s="75"/>
      <c r="BEY649" s="118"/>
      <c r="BEZ649" s="74"/>
      <c r="BFA649" s="75"/>
      <c r="BFB649" s="118"/>
      <c r="BFC649" s="74"/>
      <c r="BFD649" s="75"/>
      <c r="BFE649" s="118"/>
      <c r="BFF649" s="74"/>
      <c r="BFG649" s="75"/>
      <c r="BFH649" s="118"/>
      <c r="BFI649" s="74"/>
      <c r="BFJ649" s="75"/>
      <c r="BFK649" s="118"/>
      <c r="BFL649" s="74"/>
      <c r="BFM649" s="75"/>
      <c r="BFN649" s="118"/>
      <c r="BFO649" s="74"/>
      <c r="BFP649" s="75"/>
      <c r="BFQ649" s="118"/>
      <c r="BFR649" s="74"/>
      <c r="BFS649" s="75"/>
      <c r="BFT649" s="118"/>
      <c r="BFU649" s="74"/>
      <c r="BFV649" s="75"/>
      <c r="BFW649" s="118"/>
      <c r="BFX649" s="74"/>
      <c r="BFY649" s="75"/>
      <c r="BFZ649" s="118"/>
      <c r="BGA649" s="74"/>
      <c r="BGB649" s="75"/>
      <c r="BGC649" s="118"/>
      <c r="BGD649" s="74"/>
      <c r="BGE649" s="75"/>
      <c r="BGF649" s="118"/>
      <c r="BGG649" s="74"/>
      <c r="BGH649" s="75"/>
      <c r="BGI649" s="118"/>
      <c r="BGJ649" s="74"/>
      <c r="BGK649" s="75"/>
      <c r="BGL649" s="118"/>
      <c r="BGM649" s="74"/>
      <c r="BGN649" s="75"/>
      <c r="BGO649" s="118"/>
      <c r="BGP649" s="74"/>
      <c r="BGQ649" s="75"/>
      <c r="BGR649" s="118"/>
      <c r="BGS649" s="74"/>
      <c r="BGT649" s="75"/>
      <c r="BGU649" s="118"/>
      <c r="BGV649" s="74"/>
      <c r="BGW649" s="75"/>
      <c r="BGX649" s="118"/>
      <c r="BGY649" s="74"/>
      <c r="BGZ649" s="75"/>
      <c r="BHA649" s="118"/>
      <c r="BHB649" s="74"/>
      <c r="BHC649" s="75"/>
      <c r="BHD649" s="118"/>
      <c r="BHE649" s="74"/>
      <c r="BHF649" s="75"/>
      <c r="BHG649" s="118"/>
      <c r="BHH649" s="74"/>
      <c r="BHI649" s="75"/>
      <c r="BHJ649" s="118"/>
      <c r="BHK649" s="74"/>
      <c r="BHL649" s="75"/>
      <c r="BHM649" s="118"/>
      <c r="BHN649" s="74"/>
      <c r="BHO649" s="75"/>
      <c r="BHP649" s="118"/>
      <c r="BHQ649" s="74"/>
      <c r="BHR649" s="75"/>
      <c r="BHS649" s="118"/>
      <c r="BHT649" s="74"/>
      <c r="BHU649" s="75"/>
      <c r="BHV649" s="118"/>
      <c r="BHW649" s="74"/>
      <c r="BHX649" s="75"/>
      <c r="BHY649" s="118"/>
      <c r="BHZ649" s="74"/>
      <c r="BIA649" s="75"/>
      <c r="BIB649" s="118"/>
      <c r="BIC649" s="74"/>
      <c r="BID649" s="75"/>
      <c r="BIE649" s="118"/>
      <c r="BIF649" s="74"/>
      <c r="BIG649" s="75"/>
      <c r="BIH649" s="118"/>
      <c r="BII649" s="74"/>
      <c r="BIJ649" s="75"/>
      <c r="BIK649" s="118"/>
      <c r="BIL649" s="74"/>
      <c r="BIM649" s="75"/>
      <c r="BIN649" s="118"/>
      <c r="BIO649" s="74"/>
      <c r="BIP649" s="75"/>
      <c r="BIQ649" s="118"/>
      <c r="BIR649" s="74"/>
      <c r="BIS649" s="75"/>
      <c r="BIT649" s="118"/>
      <c r="BIU649" s="74"/>
      <c r="BIV649" s="75"/>
      <c r="BIW649" s="118"/>
      <c r="BIX649" s="74"/>
      <c r="BIY649" s="75"/>
      <c r="BIZ649" s="118"/>
      <c r="BJA649" s="74"/>
      <c r="BJB649" s="75"/>
      <c r="BJC649" s="118"/>
      <c r="BJD649" s="74"/>
      <c r="BJE649" s="75"/>
      <c r="BJF649" s="118"/>
      <c r="BJG649" s="74"/>
      <c r="BJH649" s="75"/>
      <c r="BJI649" s="118"/>
      <c r="BJJ649" s="74"/>
      <c r="BJK649" s="75"/>
      <c r="BJL649" s="118"/>
      <c r="BJM649" s="74"/>
      <c r="BJN649" s="75"/>
      <c r="BJO649" s="118"/>
      <c r="BJP649" s="74"/>
      <c r="BJQ649" s="75"/>
      <c r="BJR649" s="118"/>
      <c r="BJS649" s="74"/>
      <c r="BJT649" s="75"/>
      <c r="BJU649" s="118"/>
      <c r="BJV649" s="74"/>
      <c r="BJW649" s="75"/>
      <c r="BJX649" s="118"/>
      <c r="BJY649" s="74"/>
      <c r="BJZ649" s="75"/>
      <c r="BKA649" s="118"/>
      <c r="BKB649" s="74"/>
      <c r="BKC649" s="75"/>
      <c r="BKD649" s="118"/>
      <c r="BKE649" s="74"/>
      <c r="BKF649" s="75"/>
      <c r="BKG649" s="118"/>
      <c r="BKH649" s="74"/>
      <c r="BKI649" s="75"/>
      <c r="BKJ649" s="118"/>
      <c r="BKK649" s="74"/>
      <c r="BKL649" s="75"/>
      <c r="BKM649" s="118"/>
      <c r="BKN649" s="74"/>
      <c r="BKO649" s="75"/>
      <c r="BKP649" s="118"/>
      <c r="BKQ649" s="74"/>
      <c r="BKR649" s="75"/>
      <c r="BKS649" s="118"/>
      <c r="BKT649" s="74"/>
      <c r="BKU649" s="75"/>
      <c r="BKV649" s="118"/>
      <c r="BKW649" s="74"/>
      <c r="BKX649" s="75"/>
      <c r="BKY649" s="118"/>
      <c r="BKZ649" s="74"/>
      <c r="BLA649" s="75"/>
      <c r="BLB649" s="118"/>
      <c r="BLC649" s="74"/>
      <c r="BLD649" s="75"/>
      <c r="BLE649" s="118"/>
      <c r="BLF649" s="74"/>
      <c r="BLG649" s="75"/>
      <c r="BLH649" s="118"/>
      <c r="BLI649" s="74"/>
      <c r="BLJ649" s="75"/>
      <c r="BLK649" s="118"/>
      <c r="BLL649" s="74"/>
      <c r="BLM649" s="75"/>
      <c r="BLN649" s="118"/>
      <c r="BLO649" s="74"/>
      <c r="BLP649" s="75"/>
      <c r="BLQ649" s="118"/>
      <c r="BLR649" s="74"/>
      <c r="BLS649" s="75"/>
      <c r="BLT649" s="118"/>
      <c r="BLU649" s="74"/>
      <c r="BLV649" s="75"/>
      <c r="BLW649" s="118"/>
      <c r="BLX649" s="74"/>
      <c r="BLY649" s="75"/>
      <c r="BLZ649" s="118"/>
      <c r="BMA649" s="74"/>
      <c r="BMB649" s="75"/>
      <c r="BMC649" s="118"/>
      <c r="BMD649" s="74"/>
      <c r="BME649" s="75"/>
      <c r="BMF649" s="118"/>
      <c r="BMG649" s="74"/>
      <c r="BMH649" s="75"/>
      <c r="BMI649" s="118"/>
      <c r="BMJ649" s="74"/>
      <c r="BMK649" s="75"/>
      <c r="BML649" s="118"/>
      <c r="BMM649" s="74"/>
      <c r="BMN649" s="75"/>
      <c r="BMO649" s="118"/>
      <c r="BMP649" s="74"/>
      <c r="BMQ649" s="75"/>
      <c r="BMR649" s="118"/>
      <c r="BMS649" s="74"/>
      <c r="BMT649" s="75"/>
      <c r="BMU649" s="118"/>
      <c r="BMV649" s="74"/>
      <c r="BMW649" s="75"/>
      <c r="BMX649" s="118"/>
      <c r="BMY649" s="74"/>
      <c r="BMZ649" s="75"/>
      <c r="BNA649" s="118"/>
      <c r="BNB649" s="74"/>
      <c r="BNC649" s="75"/>
      <c r="BND649" s="118"/>
      <c r="BNE649" s="74"/>
      <c r="BNF649" s="75"/>
      <c r="BNG649" s="118"/>
      <c r="BNH649" s="74"/>
      <c r="BNI649" s="75"/>
      <c r="BNJ649" s="118"/>
      <c r="BNK649" s="74"/>
      <c r="BNL649" s="75"/>
      <c r="BNM649" s="118"/>
      <c r="BNN649" s="74"/>
      <c r="BNO649" s="75"/>
      <c r="BNP649" s="118"/>
      <c r="BNQ649" s="74"/>
      <c r="BNR649" s="75"/>
      <c r="BNS649" s="118"/>
      <c r="BNT649" s="74"/>
      <c r="BNU649" s="75"/>
      <c r="BNV649" s="118"/>
      <c r="BNW649" s="74"/>
      <c r="BNX649" s="75"/>
      <c r="BNY649" s="118"/>
      <c r="BNZ649" s="74"/>
      <c r="BOA649" s="75"/>
      <c r="BOB649" s="118"/>
      <c r="BOC649" s="74"/>
      <c r="BOD649" s="75"/>
      <c r="BOE649" s="118"/>
      <c r="BOF649" s="74"/>
      <c r="BOG649" s="75"/>
      <c r="BOH649" s="118"/>
      <c r="BOI649" s="74"/>
      <c r="BOJ649" s="75"/>
      <c r="BOK649" s="118"/>
      <c r="BOL649" s="74"/>
      <c r="BOM649" s="75"/>
      <c r="BON649" s="118"/>
      <c r="BOO649" s="74"/>
      <c r="BOP649" s="75"/>
      <c r="BOQ649" s="118"/>
      <c r="BOR649" s="74"/>
      <c r="BOS649" s="75"/>
      <c r="BOT649" s="118"/>
      <c r="BOU649" s="74"/>
      <c r="BOV649" s="75"/>
      <c r="BOW649" s="118"/>
      <c r="BOX649" s="74"/>
      <c r="BOY649" s="75"/>
      <c r="BOZ649" s="118"/>
      <c r="BPA649" s="74"/>
      <c r="BPB649" s="75"/>
      <c r="BPC649" s="118"/>
      <c r="BPD649" s="74"/>
      <c r="BPE649" s="75"/>
      <c r="BPF649" s="118"/>
      <c r="BPG649" s="74"/>
      <c r="BPH649" s="75"/>
      <c r="BPI649" s="118"/>
      <c r="BPJ649" s="74"/>
      <c r="BPK649" s="75"/>
      <c r="BPL649" s="118"/>
      <c r="BPM649" s="74"/>
      <c r="BPN649" s="75"/>
      <c r="BPO649" s="118"/>
      <c r="BPP649" s="74"/>
      <c r="BPQ649" s="75"/>
      <c r="BPR649" s="118"/>
      <c r="BPS649" s="74"/>
      <c r="BPT649" s="75"/>
      <c r="BPU649" s="118"/>
      <c r="BPV649" s="74"/>
      <c r="BPW649" s="75"/>
      <c r="BPX649" s="118"/>
      <c r="BPY649" s="74"/>
      <c r="BPZ649" s="75"/>
      <c r="BQA649" s="118"/>
      <c r="BQB649" s="74"/>
      <c r="BQC649" s="75"/>
      <c r="BQD649" s="118"/>
      <c r="BQE649" s="74"/>
      <c r="BQF649" s="75"/>
      <c r="BQG649" s="118"/>
      <c r="BQH649" s="74"/>
      <c r="BQI649" s="75"/>
      <c r="BQJ649" s="118"/>
      <c r="BQK649" s="74"/>
      <c r="BQL649" s="75"/>
      <c r="BQM649" s="118"/>
      <c r="BQN649" s="74"/>
      <c r="BQO649" s="75"/>
      <c r="BQP649" s="118"/>
      <c r="BQQ649" s="74"/>
      <c r="BQR649" s="75"/>
      <c r="BQS649" s="118"/>
      <c r="BQT649" s="74"/>
      <c r="BQU649" s="75"/>
      <c r="BQV649" s="118"/>
      <c r="BQW649" s="74"/>
      <c r="BQX649" s="75"/>
      <c r="BQY649" s="118"/>
      <c r="BQZ649" s="74"/>
      <c r="BRA649" s="75"/>
      <c r="BRB649" s="118"/>
      <c r="BRC649" s="74"/>
      <c r="BRD649" s="75"/>
      <c r="BRE649" s="118"/>
      <c r="BRF649" s="74"/>
      <c r="BRG649" s="75"/>
      <c r="BRH649" s="118"/>
      <c r="BRI649" s="74"/>
      <c r="BRJ649" s="75"/>
      <c r="BRK649" s="118"/>
      <c r="BRL649" s="74"/>
      <c r="BRM649" s="75"/>
      <c r="BRN649" s="118"/>
      <c r="BRO649" s="74"/>
      <c r="BRP649" s="75"/>
      <c r="BRQ649" s="118"/>
      <c r="BRR649" s="74"/>
      <c r="BRS649" s="75"/>
      <c r="BRT649" s="118"/>
      <c r="BRU649" s="74"/>
      <c r="BRV649" s="75"/>
      <c r="BRW649" s="118"/>
      <c r="BRX649" s="74"/>
      <c r="BRY649" s="75"/>
      <c r="BRZ649" s="118"/>
      <c r="BSA649" s="74"/>
      <c r="BSB649" s="75"/>
      <c r="BSC649" s="118"/>
      <c r="BSD649" s="74"/>
      <c r="BSE649" s="75"/>
      <c r="BSF649" s="118"/>
      <c r="BSG649" s="74"/>
      <c r="BSH649" s="75"/>
      <c r="BSI649" s="118"/>
      <c r="BSJ649" s="74"/>
      <c r="BSK649" s="75"/>
      <c r="BSL649" s="118"/>
      <c r="BSM649" s="74"/>
      <c r="BSN649" s="75"/>
      <c r="BSO649" s="118"/>
      <c r="BSP649" s="74"/>
      <c r="BSQ649" s="75"/>
      <c r="BSR649" s="118"/>
      <c r="BSS649" s="74"/>
      <c r="BST649" s="75"/>
      <c r="BSU649" s="118"/>
      <c r="BSV649" s="74"/>
      <c r="BSW649" s="75"/>
      <c r="BSX649" s="118"/>
      <c r="BSY649" s="74"/>
      <c r="BSZ649" s="75"/>
      <c r="BTA649" s="118"/>
      <c r="BTB649" s="74"/>
      <c r="BTC649" s="75"/>
      <c r="BTD649" s="118"/>
      <c r="BTE649" s="74"/>
      <c r="BTF649" s="75"/>
      <c r="BTG649" s="118"/>
      <c r="BTH649" s="74"/>
      <c r="BTI649" s="75"/>
      <c r="BTJ649" s="118"/>
      <c r="BTK649" s="74"/>
      <c r="BTL649" s="75"/>
      <c r="BTM649" s="118"/>
      <c r="BTN649" s="74"/>
      <c r="BTO649" s="75"/>
      <c r="BTP649" s="118"/>
      <c r="BTQ649" s="74"/>
      <c r="BTR649" s="75"/>
      <c r="BTS649" s="118"/>
      <c r="BTT649" s="74"/>
      <c r="BTU649" s="75"/>
      <c r="BTV649" s="118"/>
      <c r="BTW649" s="74"/>
      <c r="BTX649" s="75"/>
      <c r="BTY649" s="118"/>
      <c r="BTZ649" s="74"/>
      <c r="BUA649" s="75"/>
      <c r="BUB649" s="118"/>
      <c r="BUC649" s="74"/>
      <c r="BUD649" s="75"/>
      <c r="BUE649" s="118"/>
      <c r="BUF649" s="74"/>
      <c r="BUG649" s="75"/>
      <c r="BUH649" s="118"/>
      <c r="BUI649" s="74"/>
      <c r="BUJ649" s="75"/>
      <c r="BUK649" s="118"/>
      <c r="BUL649" s="74"/>
      <c r="BUM649" s="75"/>
      <c r="BUN649" s="118"/>
      <c r="BUO649" s="74"/>
      <c r="BUP649" s="75"/>
      <c r="BUQ649" s="118"/>
      <c r="BUR649" s="74"/>
      <c r="BUS649" s="75"/>
      <c r="BUT649" s="118"/>
      <c r="BUU649" s="74"/>
      <c r="BUV649" s="75"/>
      <c r="BUW649" s="118"/>
      <c r="BUX649" s="74"/>
      <c r="BUY649" s="75"/>
      <c r="BUZ649" s="118"/>
      <c r="BVA649" s="74"/>
      <c r="BVB649" s="75"/>
      <c r="BVC649" s="118"/>
      <c r="BVD649" s="74"/>
      <c r="BVE649" s="75"/>
      <c r="BVF649" s="118"/>
      <c r="BVG649" s="74"/>
      <c r="BVH649" s="75"/>
      <c r="BVI649" s="118"/>
      <c r="BVJ649" s="74"/>
      <c r="BVK649" s="75"/>
      <c r="BVL649" s="118"/>
      <c r="BVM649" s="74"/>
      <c r="BVN649" s="75"/>
      <c r="BVO649" s="118"/>
      <c r="BVP649" s="74"/>
      <c r="BVQ649" s="75"/>
      <c r="BVR649" s="118"/>
      <c r="BVS649" s="74"/>
      <c r="BVT649" s="75"/>
      <c r="BVU649" s="118"/>
      <c r="BVV649" s="74"/>
      <c r="BVW649" s="75"/>
      <c r="BVX649" s="118"/>
      <c r="BVY649" s="74"/>
      <c r="BVZ649" s="75"/>
      <c r="BWA649" s="118"/>
      <c r="BWB649" s="74"/>
      <c r="BWC649" s="75"/>
      <c r="BWD649" s="118"/>
      <c r="BWE649" s="74"/>
      <c r="BWF649" s="75"/>
      <c r="BWG649" s="118"/>
      <c r="BWH649" s="74"/>
      <c r="BWI649" s="75"/>
      <c r="BWJ649" s="118"/>
      <c r="BWK649" s="74"/>
      <c r="BWL649" s="75"/>
      <c r="BWM649" s="118"/>
      <c r="BWN649" s="74"/>
      <c r="BWO649" s="75"/>
      <c r="BWP649" s="118"/>
      <c r="BWQ649" s="74"/>
      <c r="BWR649" s="75"/>
      <c r="BWS649" s="118"/>
      <c r="BWT649" s="74"/>
      <c r="BWU649" s="75"/>
      <c r="BWV649" s="118"/>
      <c r="BWW649" s="74"/>
      <c r="BWX649" s="75"/>
      <c r="BWY649" s="118"/>
      <c r="BWZ649" s="74"/>
      <c r="BXA649" s="75"/>
      <c r="BXB649" s="118"/>
      <c r="BXC649" s="74"/>
      <c r="BXD649" s="75"/>
      <c r="BXE649" s="118"/>
      <c r="BXF649" s="74"/>
      <c r="BXG649" s="75"/>
      <c r="BXH649" s="118"/>
      <c r="BXI649" s="74"/>
      <c r="BXJ649" s="75"/>
      <c r="BXK649" s="118"/>
      <c r="BXL649" s="74"/>
      <c r="BXM649" s="75"/>
      <c r="BXN649" s="118"/>
      <c r="BXO649" s="74"/>
      <c r="BXP649" s="75"/>
      <c r="BXQ649" s="118"/>
      <c r="BXR649" s="74"/>
      <c r="BXS649" s="75"/>
      <c r="BXT649" s="118"/>
      <c r="BXU649" s="74"/>
      <c r="BXV649" s="75"/>
      <c r="BXW649" s="118"/>
      <c r="BXX649" s="74"/>
      <c r="BXY649" s="75"/>
      <c r="BXZ649" s="118"/>
      <c r="BYA649" s="74"/>
      <c r="BYB649" s="75"/>
      <c r="BYC649" s="118"/>
      <c r="BYD649" s="74"/>
      <c r="BYE649" s="75"/>
      <c r="BYF649" s="118"/>
      <c r="BYG649" s="74"/>
      <c r="BYH649" s="75"/>
      <c r="BYI649" s="118"/>
      <c r="BYJ649" s="74"/>
      <c r="BYK649" s="75"/>
      <c r="BYL649" s="118"/>
      <c r="BYM649" s="74"/>
      <c r="BYN649" s="75"/>
      <c r="BYO649" s="118"/>
      <c r="BYP649" s="74"/>
      <c r="BYQ649" s="75"/>
      <c r="BYR649" s="118"/>
      <c r="BYS649" s="74"/>
      <c r="BYT649" s="75"/>
      <c r="BYU649" s="118"/>
      <c r="BYV649" s="74"/>
      <c r="BYW649" s="75"/>
      <c r="BYX649" s="118"/>
      <c r="BYY649" s="74"/>
      <c r="BYZ649" s="75"/>
      <c r="BZA649" s="118"/>
      <c r="BZB649" s="74"/>
      <c r="BZC649" s="75"/>
      <c r="BZD649" s="118"/>
      <c r="BZE649" s="74"/>
      <c r="BZF649" s="75"/>
      <c r="BZG649" s="118"/>
      <c r="BZH649" s="74"/>
      <c r="BZI649" s="75"/>
      <c r="BZJ649" s="118"/>
      <c r="BZK649" s="74"/>
      <c r="BZL649" s="75"/>
      <c r="BZM649" s="118"/>
      <c r="BZN649" s="74"/>
      <c r="BZO649" s="75"/>
      <c r="BZP649" s="118"/>
      <c r="BZQ649" s="74"/>
      <c r="BZR649" s="75"/>
      <c r="BZS649" s="118"/>
      <c r="BZT649" s="74"/>
      <c r="BZU649" s="75"/>
      <c r="BZV649" s="118"/>
      <c r="BZW649" s="74"/>
      <c r="BZX649" s="75"/>
      <c r="BZY649" s="118"/>
      <c r="BZZ649" s="74"/>
      <c r="CAA649" s="75"/>
      <c r="CAB649" s="118"/>
      <c r="CAC649" s="74"/>
      <c r="CAD649" s="75"/>
      <c r="CAE649" s="118"/>
      <c r="CAF649" s="74"/>
      <c r="CAG649" s="75"/>
      <c r="CAH649" s="118"/>
      <c r="CAI649" s="74"/>
      <c r="CAJ649" s="75"/>
      <c r="CAK649" s="118"/>
      <c r="CAL649" s="74"/>
      <c r="CAM649" s="75"/>
      <c r="CAN649" s="118"/>
      <c r="CAO649" s="74"/>
      <c r="CAP649" s="75"/>
      <c r="CAQ649" s="118"/>
      <c r="CAR649" s="74"/>
      <c r="CAS649" s="75"/>
      <c r="CAT649" s="118"/>
      <c r="CAU649" s="74"/>
      <c r="CAV649" s="75"/>
      <c r="CAW649" s="118"/>
      <c r="CAX649" s="74"/>
      <c r="CAY649" s="75"/>
      <c r="CAZ649" s="118"/>
      <c r="CBA649" s="74"/>
      <c r="CBB649" s="75"/>
      <c r="CBC649" s="118"/>
      <c r="CBD649" s="74"/>
      <c r="CBE649" s="75"/>
      <c r="CBF649" s="118"/>
      <c r="CBG649" s="74"/>
      <c r="CBH649" s="75"/>
      <c r="CBI649" s="118"/>
      <c r="CBJ649" s="74"/>
      <c r="CBK649" s="75"/>
      <c r="CBL649" s="118"/>
      <c r="CBM649" s="74"/>
      <c r="CBN649" s="75"/>
      <c r="CBO649" s="118"/>
      <c r="CBP649" s="74"/>
      <c r="CBQ649" s="75"/>
      <c r="CBR649" s="118"/>
      <c r="CBS649" s="74"/>
      <c r="CBT649" s="75"/>
      <c r="CBU649" s="118"/>
      <c r="CBV649" s="74"/>
      <c r="CBW649" s="75"/>
      <c r="CBX649" s="118"/>
      <c r="CBY649" s="74"/>
      <c r="CBZ649" s="75"/>
      <c r="CCA649" s="118"/>
      <c r="CCB649" s="74"/>
      <c r="CCC649" s="75"/>
      <c r="CCD649" s="118"/>
      <c r="CCE649" s="74"/>
      <c r="CCF649" s="75"/>
      <c r="CCG649" s="118"/>
      <c r="CCH649" s="74"/>
      <c r="CCI649" s="75"/>
      <c r="CCJ649" s="118"/>
      <c r="CCK649" s="74"/>
      <c r="CCL649" s="75"/>
      <c r="CCM649" s="118"/>
      <c r="CCN649" s="74"/>
      <c r="CCO649" s="75"/>
      <c r="CCP649" s="118"/>
      <c r="CCQ649" s="74"/>
      <c r="CCR649" s="75"/>
      <c r="CCS649" s="118"/>
      <c r="CCT649" s="74"/>
      <c r="CCU649" s="75"/>
      <c r="CCV649" s="118"/>
      <c r="CCW649" s="74"/>
      <c r="CCX649" s="75"/>
      <c r="CCY649" s="118"/>
      <c r="CCZ649" s="74"/>
      <c r="CDA649" s="75"/>
      <c r="CDB649" s="118"/>
      <c r="CDC649" s="74"/>
      <c r="CDD649" s="75"/>
      <c r="CDE649" s="118"/>
      <c r="CDF649" s="74"/>
      <c r="CDG649" s="75"/>
      <c r="CDH649" s="118"/>
      <c r="CDI649" s="74"/>
      <c r="CDJ649" s="75"/>
      <c r="CDK649" s="118"/>
      <c r="CDL649" s="74"/>
      <c r="CDM649" s="75"/>
      <c r="CDN649" s="118"/>
      <c r="CDO649" s="74"/>
      <c r="CDP649" s="75"/>
      <c r="CDQ649" s="118"/>
      <c r="CDR649" s="74"/>
      <c r="CDS649" s="75"/>
      <c r="CDT649" s="118"/>
      <c r="CDU649" s="74"/>
      <c r="CDV649" s="75"/>
      <c r="CDW649" s="118"/>
      <c r="CDX649" s="74"/>
      <c r="CDY649" s="75"/>
      <c r="CDZ649" s="118"/>
      <c r="CEA649" s="74"/>
      <c r="CEB649" s="75"/>
      <c r="CEC649" s="118"/>
      <c r="CED649" s="74"/>
      <c r="CEE649" s="75"/>
      <c r="CEF649" s="118"/>
      <c r="CEG649" s="74"/>
      <c r="CEH649" s="75"/>
      <c r="CEI649" s="118"/>
      <c r="CEJ649" s="74"/>
      <c r="CEK649" s="75"/>
      <c r="CEL649" s="118"/>
      <c r="CEM649" s="74"/>
      <c r="CEN649" s="75"/>
      <c r="CEO649" s="118"/>
      <c r="CEP649" s="74"/>
      <c r="CEQ649" s="75"/>
      <c r="CER649" s="118"/>
      <c r="CES649" s="74"/>
      <c r="CET649" s="75"/>
      <c r="CEU649" s="118"/>
      <c r="CEV649" s="74"/>
      <c r="CEW649" s="75"/>
      <c r="CEX649" s="118"/>
      <c r="CEY649" s="74"/>
      <c r="CEZ649" s="75"/>
      <c r="CFA649" s="118"/>
      <c r="CFB649" s="74"/>
      <c r="CFC649" s="75"/>
      <c r="CFD649" s="118"/>
      <c r="CFE649" s="74"/>
      <c r="CFF649" s="75"/>
      <c r="CFG649" s="118"/>
      <c r="CFH649" s="74"/>
      <c r="CFI649" s="75"/>
      <c r="CFJ649" s="118"/>
      <c r="CFK649" s="74"/>
      <c r="CFL649" s="75"/>
      <c r="CFM649" s="118"/>
      <c r="CFN649" s="74"/>
      <c r="CFO649" s="75"/>
      <c r="CFP649" s="118"/>
      <c r="CFQ649" s="74"/>
      <c r="CFR649" s="75"/>
      <c r="CFS649" s="118"/>
      <c r="CFT649" s="74"/>
      <c r="CFU649" s="75"/>
      <c r="CFV649" s="118"/>
      <c r="CFW649" s="74"/>
      <c r="CFX649" s="75"/>
      <c r="CFY649" s="118"/>
      <c r="CFZ649" s="74"/>
      <c r="CGA649" s="75"/>
      <c r="CGB649" s="118"/>
      <c r="CGC649" s="74"/>
      <c r="CGD649" s="75"/>
      <c r="CGE649" s="118"/>
      <c r="CGF649" s="74"/>
      <c r="CGG649" s="75"/>
      <c r="CGH649" s="118"/>
      <c r="CGI649" s="74"/>
      <c r="CGJ649" s="75"/>
      <c r="CGK649" s="118"/>
      <c r="CGL649" s="74"/>
      <c r="CGM649" s="75"/>
      <c r="CGN649" s="118"/>
      <c r="CGO649" s="74"/>
      <c r="CGP649" s="75"/>
      <c r="CGQ649" s="118"/>
      <c r="CGR649" s="74"/>
      <c r="CGS649" s="75"/>
      <c r="CGT649" s="118"/>
      <c r="CGU649" s="74"/>
      <c r="CGV649" s="75"/>
      <c r="CGW649" s="118"/>
      <c r="CGX649" s="74"/>
      <c r="CGY649" s="75"/>
      <c r="CGZ649" s="118"/>
      <c r="CHA649" s="74"/>
      <c r="CHB649" s="75"/>
      <c r="CHC649" s="118"/>
      <c r="CHD649" s="74"/>
      <c r="CHE649" s="75"/>
      <c r="CHF649" s="118"/>
      <c r="CHG649" s="74"/>
      <c r="CHH649" s="75"/>
      <c r="CHI649" s="118"/>
      <c r="CHJ649" s="74"/>
      <c r="CHK649" s="75"/>
      <c r="CHL649" s="118"/>
      <c r="CHM649" s="74"/>
      <c r="CHN649" s="75"/>
      <c r="CHO649" s="118"/>
      <c r="CHP649" s="74"/>
      <c r="CHQ649" s="75"/>
      <c r="CHR649" s="118"/>
      <c r="CHS649" s="74"/>
      <c r="CHT649" s="75"/>
      <c r="CHU649" s="118"/>
      <c r="CHV649" s="74"/>
      <c r="CHW649" s="75"/>
      <c r="CHX649" s="118"/>
      <c r="CHY649" s="74"/>
      <c r="CHZ649" s="75"/>
      <c r="CIA649" s="118"/>
      <c r="CIB649" s="74"/>
      <c r="CIC649" s="75"/>
      <c r="CID649" s="118"/>
      <c r="CIE649" s="74"/>
      <c r="CIF649" s="75"/>
      <c r="CIG649" s="118"/>
      <c r="CIH649" s="74"/>
      <c r="CII649" s="75"/>
      <c r="CIJ649" s="118"/>
      <c r="CIK649" s="74"/>
      <c r="CIL649" s="75"/>
      <c r="CIM649" s="118"/>
      <c r="CIN649" s="74"/>
      <c r="CIO649" s="75"/>
      <c r="CIP649" s="118"/>
      <c r="CIQ649" s="74"/>
      <c r="CIR649" s="75"/>
      <c r="CIS649" s="118"/>
      <c r="CIT649" s="74"/>
      <c r="CIU649" s="75"/>
      <c r="CIV649" s="118"/>
      <c r="CIW649" s="74"/>
      <c r="CIX649" s="75"/>
      <c r="CIY649" s="118"/>
      <c r="CIZ649" s="74"/>
      <c r="CJA649" s="75"/>
      <c r="CJB649" s="118"/>
      <c r="CJC649" s="74"/>
      <c r="CJD649" s="75"/>
      <c r="CJE649" s="118"/>
      <c r="CJF649" s="74"/>
      <c r="CJG649" s="75"/>
      <c r="CJH649" s="118"/>
      <c r="CJI649" s="74"/>
      <c r="CJJ649" s="75"/>
      <c r="CJK649" s="118"/>
      <c r="CJL649" s="74"/>
      <c r="CJM649" s="75"/>
      <c r="CJN649" s="118"/>
      <c r="CJO649" s="74"/>
      <c r="CJP649" s="75"/>
      <c r="CJQ649" s="118"/>
      <c r="CJR649" s="74"/>
      <c r="CJS649" s="75"/>
      <c r="CJT649" s="118"/>
      <c r="CJU649" s="74"/>
      <c r="CJV649" s="75"/>
      <c r="CJW649" s="118"/>
      <c r="CJX649" s="74"/>
      <c r="CJY649" s="75"/>
      <c r="CJZ649" s="118"/>
      <c r="CKA649" s="74"/>
      <c r="CKB649" s="75"/>
      <c r="CKC649" s="118"/>
      <c r="CKD649" s="74"/>
      <c r="CKE649" s="75"/>
      <c r="CKF649" s="118"/>
      <c r="CKG649" s="74"/>
      <c r="CKH649" s="75"/>
      <c r="CKI649" s="118"/>
      <c r="CKJ649" s="74"/>
      <c r="CKK649" s="75"/>
      <c r="CKL649" s="118"/>
      <c r="CKM649" s="74"/>
      <c r="CKN649" s="75"/>
      <c r="CKO649" s="118"/>
      <c r="CKP649" s="74"/>
      <c r="CKQ649" s="75"/>
      <c r="CKR649" s="118"/>
      <c r="CKS649" s="74"/>
      <c r="CKT649" s="75"/>
      <c r="CKU649" s="118"/>
      <c r="CKV649" s="74"/>
      <c r="CKW649" s="75"/>
      <c r="CKX649" s="118"/>
      <c r="CKY649" s="74"/>
      <c r="CKZ649" s="75"/>
      <c r="CLA649" s="118"/>
      <c r="CLB649" s="74"/>
      <c r="CLC649" s="75"/>
      <c r="CLD649" s="118"/>
      <c r="CLE649" s="74"/>
      <c r="CLF649" s="75"/>
      <c r="CLG649" s="118"/>
      <c r="CLH649" s="74"/>
      <c r="CLI649" s="75"/>
      <c r="CLJ649" s="118"/>
      <c r="CLK649" s="74"/>
      <c r="CLL649" s="75"/>
      <c r="CLM649" s="118"/>
      <c r="CLN649" s="74"/>
      <c r="CLO649" s="75"/>
      <c r="CLP649" s="118"/>
      <c r="CLQ649" s="74"/>
      <c r="CLR649" s="75"/>
      <c r="CLS649" s="118"/>
      <c r="CLT649" s="74"/>
      <c r="CLU649" s="75"/>
      <c r="CLV649" s="118"/>
      <c r="CLW649" s="74"/>
      <c r="CLX649" s="75"/>
      <c r="CLY649" s="118"/>
      <c r="CLZ649" s="74"/>
      <c r="CMA649" s="75"/>
      <c r="CMB649" s="118"/>
      <c r="CMC649" s="74"/>
      <c r="CMD649" s="75"/>
      <c r="CME649" s="118"/>
      <c r="CMF649" s="74"/>
      <c r="CMG649" s="75"/>
      <c r="CMH649" s="118"/>
      <c r="CMI649" s="74"/>
      <c r="CMJ649" s="75"/>
      <c r="CMK649" s="118"/>
      <c r="CML649" s="74"/>
      <c r="CMM649" s="75"/>
      <c r="CMN649" s="118"/>
      <c r="CMO649" s="74"/>
      <c r="CMP649" s="75"/>
      <c r="CMQ649" s="118"/>
      <c r="CMR649" s="74"/>
      <c r="CMS649" s="75"/>
      <c r="CMT649" s="118"/>
      <c r="CMU649" s="74"/>
      <c r="CMV649" s="75"/>
      <c r="CMW649" s="118"/>
      <c r="CMX649" s="74"/>
      <c r="CMY649" s="75"/>
      <c r="CMZ649" s="118"/>
      <c r="CNA649" s="74"/>
      <c r="CNB649" s="75"/>
      <c r="CNC649" s="118"/>
      <c r="CND649" s="74"/>
      <c r="CNE649" s="75"/>
      <c r="CNF649" s="118"/>
      <c r="CNG649" s="74"/>
      <c r="CNH649" s="75"/>
      <c r="CNI649" s="118"/>
      <c r="CNJ649" s="74"/>
      <c r="CNK649" s="75"/>
      <c r="CNL649" s="118"/>
      <c r="CNM649" s="74"/>
      <c r="CNN649" s="75"/>
      <c r="CNO649" s="118"/>
      <c r="CNP649" s="74"/>
      <c r="CNQ649" s="75"/>
      <c r="CNR649" s="118"/>
      <c r="CNS649" s="74"/>
      <c r="CNT649" s="75"/>
      <c r="CNU649" s="118"/>
      <c r="CNV649" s="74"/>
      <c r="CNW649" s="75"/>
      <c r="CNX649" s="118"/>
      <c r="CNY649" s="74"/>
      <c r="CNZ649" s="75"/>
      <c r="COA649" s="118"/>
      <c r="COB649" s="74"/>
      <c r="COC649" s="75"/>
      <c r="COD649" s="118"/>
      <c r="COE649" s="74"/>
      <c r="COF649" s="75"/>
      <c r="COG649" s="118"/>
      <c r="COH649" s="74"/>
      <c r="COI649" s="75"/>
      <c r="COJ649" s="118"/>
      <c r="COK649" s="74"/>
      <c r="COL649" s="75"/>
      <c r="COM649" s="118"/>
      <c r="CON649" s="74"/>
      <c r="COO649" s="75"/>
      <c r="COP649" s="118"/>
      <c r="COQ649" s="74"/>
      <c r="COR649" s="75"/>
      <c r="COS649" s="118"/>
      <c r="COT649" s="74"/>
      <c r="COU649" s="75"/>
      <c r="COV649" s="118"/>
      <c r="COW649" s="74"/>
      <c r="COX649" s="75"/>
      <c r="COY649" s="118"/>
      <c r="COZ649" s="74"/>
      <c r="CPA649" s="75"/>
      <c r="CPB649" s="118"/>
      <c r="CPC649" s="74"/>
      <c r="CPD649" s="75"/>
      <c r="CPE649" s="118"/>
      <c r="CPF649" s="74"/>
      <c r="CPG649" s="75"/>
      <c r="CPH649" s="118"/>
      <c r="CPI649" s="74"/>
      <c r="CPJ649" s="75"/>
      <c r="CPK649" s="118"/>
      <c r="CPL649" s="74"/>
      <c r="CPM649" s="75"/>
      <c r="CPN649" s="118"/>
      <c r="CPO649" s="74"/>
      <c r="CPP649" s="75"/>
      <c r="CPQ649" s="118"/>
      <c r="CPR649" s="74"/>
      <c r="CPS649" s="75"/>
      <c r="CPT649" s="118"/>
      <c r="CPU649" s="74"/>
      <c r="CPV649" s="75"/>
      <c r="CPW649" s="118"/>
      <c r="CPX649" s="74"/>
      <c r="CPY649" s="75"/>
      <c r="CPZ649" s="118"/>
      <c r="CQA649" s="74"/>
      <c r="CQB649" s="75"/>
      <c r="CQC649" s="118"/>
      <c r="CQD649" s="74"/>
      <c r="CQE649" s="75"/>
      <c r="CQF649" s="118"/>
      <c r="CQG649" s="74"/>
      <c r="CQH649" s="75"/>
      <c r="CQI649" s="118"/>
      <c r="CQJ649" s="74"/>
      <c r="CQK649" s="75"/>
      <c r="CQL649" s="118"/>
      <c r="CQM649" s="74"/>
      <c r="CQN649" s="75"/>
      <c r="CQO649" s="118"/>
      <c r="CQP649" s="74"/>
      <c r="CQQ649" s="75"/>
      <c r="CQR649" s="118"/>
      <c r="CQS649" s="74"/>
      <c r="CQT649" s="75"/>
      <c r="CQU649" s="118"/>
      <c r="CQV649" s="74"/>
      <c r="CQW649" s="75"/>
      <c r="CQX649" s="118"/>
      <c r="CQY649" s="74"/>
      <c r="CQZ649" s="75"/>
      <c r="CRA649" s="118"/>
      <c r="CRB649" s="74"/>
      <c r="CRC649" s="75"/>
      <c r="CRD649" s="118"/>
      <c r="CRE649" s="74"/>
      <c r="CRF649" s="75"/>
      <c r="CRG649" s="118"/>
      <c r="CRH649" s="74"/>
      <c r="CRI649" s="75"/>
      <c r="CRJ649" s="118"/>
      <c r="CRK649" s="74"/>
      <c r="CRL649" s="75"/>
      <c r="CRM649" s="118"/>
      <c r="CRN649" s="74"/>
      <c r="CRO649" s="75"/>
      <c r="CRP649" s="118"/>
      <c r="CRQ649" s="74"/>
      <c r="CRR649" s="75"/>
      <c r="CRS649" s="118"/>
      <c r="CRT649" s="74"/>
      <c r="CRU649" s="75"/>
      <c r="CRV649" s="118"/>
      <c r="CRW649" s="74"/>
      <c r="CRX649" s="75"/>
      <c r="CRY649" s="118"/>
      <c r="CRZ649" s="74"/>
      <c r="CSA649" s="75"/>
      <c r="CSB649" s="118"/>
      <c r="CSC649" s="74"/>
      <c r="CSD649" s="75"/>
      <c r="CSE649" s="118"/>
      <c r="CSF649" s="74"/>
      <c r="CSG649" s="75"/>
      <c r="CSH649" s="118"/>
      <c r="CSI649" s="74"/>
      <c r="CSJ649" s="75"/>
      <c r="CSK649" s="118"/>
      <c r="CSL649" s="74"/>
      <c r="CSM649" s="75"/>
      <c r="CSN649" s="118"/>
      <c r="CSO649" s="74"/>
      <c r="CSP649" s="75"/>
      <c r="CSQ649" s="118"/>
      <c r="CSR649" s="74"/>
      <c r="CSS649" s="75"/>
      <c r="CST649" s="118"/>
      <c r="CSU649" s="74"/>
      <c r="CSV649" s="75"/>
      <c r="CSW649" s="118"/>
      <c r="CSX649" s="74"/>
      <c r="CSY649" s="75"/>
      <c r="CSZ649" s="118"/>
      <c r="CTA649" s="74"/>
      <c r="CTB649" s="75"/>
      <c r="CTC649" s="118"/>
      <c r="CTD649" s="74"/>
      <c r="CTE649" s="75"/>
      <c r="CTF649" s="118"/>
      <c r="CTG649" s="74"/>
      <c r="CTH649" s="75"/>
      <c r="CTI649" s="118"/>
      <c r="CTJ649" s="74"/>
      <c r="CTK649" s="75"/>
      <c r="CTL649" s="118"/>
      <c r="CTM649" s="74"/>
      <c r="CTN649" s="75"/>
      <c r="CTO649" s="118"/>
      <c r="CTP649" s="74"/>
      <c r="CTQ649" s="75"/>
      <c r="CTR649" s="118"/>
      <c r="CTS649" s="74"/>
      <c r="CTT649" s="75"/>
      <c r="CTU649" s="118"/>
      <c r="CTV649" s="74"/>
      <c r="CTW649" s="75"/>
      <c r="CTX649" s="118"/>
      <c r="CTY649" s="74"/>
      <c r="CTZ649" s="75"/>
      <c r="CUA649" s="118"/>
      <c r="CUB649" s="74"/>
      <c r="CUC649" s="75"/>
      <c r="CUD649" s="118"/>
      <c r="CUE649" s="74"/>
      <c r="CUF649" s="75"/>
      <c r="CUG649" s="118"/>
      <c r="CUH649" s="74"/>
      <c r="CUI649" s="75"/>
      <c r="CUJ649" s="118"/>
      <c r="CUK649" s="74"/>
      <c r="CUL649" s="75"/>
      <c r="CUM649" s="118"/>
      <c r="CUN649" s="74"/>
      <c r="CUO649" s="75"/>
      <c r="CUP649" s="118"/>
      <c r="CUQ649" s="74"/>
      <c r="CUR649" s="75"/>
      <c r="CUS649" s="118"/>
      <c r="CUT649" s="74"/>
      <c r="CUU649" s="75"/>
      <c r="CUV649" s="118"/>
      <c r="CUW649" s="74"/>
      <c r="CUX649" s="75"/>
      <c r="CUY649" s="118"/>
      <c r="CUZ649" s="74"/>
      <c r="CVA649" s="75"/>
      <c r="CVB649" s="118"/>
      <c r="CVC649" s="74"/>
      <c r="CVD649" s="75"/>
      <c r="CVE649" s="118"/>
      <c r="CVF649" s="74"/>
      <c r="CVG649" s="75"/>
      <c r="CVH649" s="118"/>
      <c r="CVI649" s="74"/>
      <c r="CVJ649" s="75"/>
      <c r="CVK649" s="118"/>
      <c r="CVL649" s="74"/>
      <c r="CVM649" s="75"/>
      <c r="CVN649" s="118"/>
      <c r="CVO649" s="74"/>
      <c r="CVP649" s="75"/>
      <c r="CVQ649" s="118"/>
      <c r="CVR649" s="74"/>
      <c r="CVS649" s="75"/>
      <c r="CVT649" s="118"/>
      <c r="CVU649" s="74"/>
      <c r="CVV649" s="75"/>
      <c r="CVW649" s="118"/>
      <c r="CVX649" s="74"/>
      <c r="CVY649" s="75"/>
      <c r="CVZ649" s="118"/>
      <c r="CWA649" s="74"/>
      <c r="CWB649" s="75"/>
      <c r="CWC649" s="118"/>
      <c r="CWD649" s="74"/>
      <c r="CWE649" s="75"/>
      <c r="CWF649" s="118"/>
      <c r="CWG649" s="74"/>
      <c r="CWH649" s="75"/>
      <c r="CWI649" s="118"/>
      <c r="CWJ649" s="74"/>
      <c r="CWK649" s="75"/>
      <c r="CWL649" s="118"/>
      <c r="CWM649" s="74"/>
      <c r="CWN649" s="75"/>
      <c r="CWO649" s="118"/>
      <c r="CWP649" s="74"/>
      <c r="CWQ649" s="75"/>
      <c r="CWR649" s="118"/>
      <c r="CWS649" s="74"/>
      <c r="CWT649" s="75"/>
      <c r="CWU649" s="118"/>
      <c r="CWV649" s="74"/>
      <c r="CWW649" s="75"/>
      <c r="CWX649" s="118"/>
      <c r="CWY649" s="74"/>
      <c r="CWZ649" s="75"/>
      <c r="CXA649" s="118"/>
      <c r="CXB649" s="74"/>
      <c r="CXC649" s="75"/>
      <c r="CXD649" s="118"/>
      <c r="CXE649" s="74"/>
      <c r="CXF649" s="75"/>
      <c r="CXG649" s="118"/>
      <c r="CXH649" s="74"/>
      <c r="CXI649" s="75"/>
      <c r="CXJ649" s="118"/>
      <c r="CXK649" s="74"/>
      <c r="CXL649" s="75"/>
      <c r="CXM649" s="118"/>
      <c r="CXN649" s="74"/>
      <c r="CXO649" s="75"/>
      <c r="CXP649" s="118"/>
      <c r="CXQ649" s="74"/>
      <c r="CXR649" s="75"/>
      <c r="CXS649" s="118"/>
      <c r="CXT649" s="74"/>
      <c r="CXU649" s="75"/>
      <c r="CXV649" s="118"/>
      <c r="CXW649" s="74"/>
      <c r="CXX649" s="75"/>
      <c r="CXY649" s="118"/>
      <c r="CXZ649" s="74"/>
      <c r="CYA649" s="75"/>
      <c r="CYB649" s="118"/>
      <c r="CYC649" s="74"/>
      <c r="CYD649" s="75"/>
      <c r="CYE649" s="118"/>
      <c r="CYF649" s="74"/>
      <c r="CYG649" s="75"/>
      <c r="CYH649" s="118"/>
      <c r="CYI649" s="74"/>
      <c r="CYJ649" s="75"/>
      <c r="CYK649" s="118"/>
      <c r="CYL649" s="74"/>
      <c r="CYM649" s="75"/>
      <c r="CYN649" s="118"/>
      <c r="CYO649" s="74"/>
      <c r="CYP649" s="75"/>
      <c r="CYQ649" s="118"/>
      <c r="CYR649" s="74"/>
      <c r="CYS649" s="75"/>
      <c r="CYT649" s="118"/>
      <c r="CYU649" s="74"/>
      <c r="CYV649" s="75"/>
      <c r="CYW649" s="118"/>
      <c r="CYX649" s="74"/>
      <c r="CYY649" s="75"/>
      <c r="CYZ649" s="118"/>
      <c r="CZA649" s="74"/>
      <c r="CZB649" s="75"/>
      <c r="CZC649" s="118"/>
      <c r="CZD649" s="74"/>
      <c r="CZE649" s="75"/>
      <c r="CZF649" s="118"/>
      <c r="CZG649" s="74"/>
      <c r="CZH649" s="75"/>
      <c r="CZI649" s="118"/>
      <c r="CZJ649" s="74"/>
      <c r="CZK649" s="75"/>
      <c r="CZL649" s="118"/>
      <c r="CZM649" s="74"/>
      <c r="CZN649" s="75"/>
      <c r="CZO649" s="118"/>
      <c r="CZP649" s="74"/>
      <c r="CZQ649" s="75"/>
      <c r="CZR649" s="118"/>
      <c r="CZS649" s="74"/>
      <c r="CZT649" s="75"/>
      <c r="CZU649" s="118"/>
      <c r="CZV649" s="74"/>
      <c r="CZW649" s="75"/>
      <c r="CZX649" s="118"/>
      <c r="CZY649" s="74"/>
      <c r="CZZ649" s="75"/>
      <c r="DAA649" s="118"/>
      <c r="DAB649" s="74"/>
      <c r="DAC649" s="75"/>
      <c r="DAD649" s="118"/>
      <c r="DAE649" s="74"/>
      <c r="DAF649" s="75"/>
      <c r="DAG649" s="118"/>
      <c r="DAH649" s="74"/>
      <c r="DAI649" s="75"/>
      <c r="DAJ649" s="118"/>
      <c r="DAK649" s="74"/>
      <c r="DAL649" s="75"/>
      <c r="DAM649" s="118"/>
      <c r="DAN649" s="74"/>
      <c r="DAO649" s="75"/>
      <c r="DAP649" s="118"/>
      <c r="DAQ649" s="74"/>
      <c r="DAR649" s="75"/>
      <c r="DAS649" s="118"/>
      <c r="DAT649" s="74"/>
      <c r="DAU649" s="75"/>
      <c r="DAV649" s="118"/>
      <c r="DAW649" s="74"/>
      <c r="DAX649" s="75"/>
      <c r="DAY649" s="118"/>
      <c r="DAZ649" s="74"/>
      <c r="DBA649" s="75"/>
      <c r="DBB649" s="118"/>
      <c r="DBC649" s="74"/>
      <c r="DBD649" s="75"/>
      <c r="DBE649" s="118"/>
      <c r="DBF649" s="74"/>
      <c r="DBG649" s="75"/>
      <c r="DBH649" s="118"/>
      <c r="DBI649" s="74"/>
      <c r="DBJ649" s="75"/>
      <c r="DBK649" s="118"/>
      <c r="DBL649" s="74"/>
      <c r="DBM649" s="75"/>
      <c r="DBN649" s="118"/>
      <c r="DBO649" s="74"/>
      <c r="DBP649" s="75"/>
      <c r="DBQ649" s="118"/>
      <c r="DBR649" s="74"/>
      <c r="DBS649" s="75"/>
      <c r="DBT649" s="118"/>
      <c r="DBU649" s="74"/>
      <c r="DBV649" s="75"/>
      <c r="DBW649" s="118"/>
      <c r="DBX649" s="74"/>
      <c r="DBY649" s="75"/>
      <c r="DBZ649" s="118"/>
      <c r="DCA649" s="74"/>
      <c r="DCB649" s="75"/>
      <c r="DCC649" s="118"/>
      <c r="DCD649" s="74"/>
      <c r="DCE649" s="75"/>
      <c r="DCF649" s="118"/>
      <c r="DCG649" s="74"/>
      <c r="DCH649" s="75"/>
      <c r="DCI649" s="118"/>
      <c r="DCJ649" s="74"/>
      <c r="DCK649" s="75"/>
      <c r="DCL649" s="118"/>
      <c r="DCM649" s="74"/>
      <c r="DCN649" s="75"/>
      <c r="DCO649" s="118"/>
      <c r="DCP649" s="74"/>
      <c r="DCQ649" s="75"/>
      <c r="DCR649" s="118"/>
      <c r="DCS649" s="74"/>
      <c r="DCT649" s="75"/>
      <c r="DCU649" s="118"/>
      <c r="DCV649" s="74"/>
      <c r="DCW649" s="75"/>
      <c r="DCX649" s="118"/>
      <c r="DCY649" s="74"/>
      <c r="DCZ649" s="75"/>
      <c r="DDA649" s="118"/>
      <c r="DDB649" s="74"/>
      <c r="DDC649" s="75"/>
      <c r="DDD649" s="118"/>
      <c r="DDE649" s="74"/>
      <c r="DDF649" s="75"/>
      <c r="DDG649" s="118"/>
      <c r="DDH649" s="74"/>
      <c r="DDI649" s="75"/>
      <c r="DDJ649" s="118"/>
      <c r="DDK649" s="74"/>
      <c r="DDL649" s="75"/>
      <c r="DDM649" s="118"/>
      <c r="DDN649" s="74"/>
      <c r="DDO649" s="75"/>
      <c r="DDP649" s="118"/>
      <c r="DDQ649" s="74"/>
      <c r="DDR649" s="75"/>
      <c r="DDS649" s="118"/>
      <c r="DDT649" s="74"/>
      <c r="DDU649" s="75"/>
      <c r="DDV649" s="118"/>
      <c r="DDW649" s="74"/>
      <c r="DDX649" s="75"/>
      <c r="DDY649" s="118"/>
      <c r="DDZ649" s="74"/>
      <c r="DEA649" s="75"/>
      <c r="DEB649" s="118"/>
      <c r="DEC649" s="74"/>
      <c r="DED649" s="75"/>
      <c r="DEE649" s="118"/>
      <c r="DEF649" s="74"/>
      <c r="DEG649" s="75"/>
      <c r="DEH649" s="118"/>
      <c r="DEI649" s="74"/>
      <c r="DEJ649" s="75"/>
      <c r="DEK649" s="118"/>
      <c r="DEL649" s="74"/>
      <c r="DEM649" s="75"/>
      <c r="DEN649" s="118"/>
      <c r="DEO649" s="74"/>
      <c r="DEP649" s="75"/>
      <c r="DEQ649" s="118"/>
      <c r="DER649" s="74"/>
      <c r="DES649" s="75"/>
      <c r="DET649" s="118"/>
      <c r="DEU649" s="74"/>
      <c r="DEV649" s="75"/>
      <c r="DEW649" s="118"/>
      <c r="DEX649" s="74"/>
      <c r="DEY649" s="75"/>
      <c r="DEZ649" s="118"/>
      <c r="DFA649" s="74"/>
      <c r="DFB649" s="75"/>
      <c r="DFC649" s="118"/>
      <c r="DFD649" s="74"/>
      <c r="DFE649" s="75"/>
      <c r="DFF649" s="118"/>
      <c r="DFG649" s="74"/>
      <c r="DFH649" s="75"/>
      <c r="DFI649" s="118"/>
      <c r="DFJ649" s="74"/>
      <c r="DFK649" s="75"/>
      <c r="DFL649" s="118"/>
      <c r="DFM649" s="74"/>
      <c r="DFN649" s="75"/>
      <c r="DFO649" s="118"/>
      <c r="DFP649" s="74"/>
      <c r="DFQ649" s="75"/>
      <c r="DFR649" s="118"/>
      <c r="DFS649" s="74"/>
      <c r="DFT649" s="75"/>
      <c r="DFU649" s="118"/>
      <c r="DFV649" s="74"/>
      <c r="DFW649" s="75"/>
      <c r="DFX649" s="118"/>
      <c r="DFY649" s="74"/>
      <c r="DFZ649" s="75"/>
      <c r="DGA649" s="118"/>
      <c r="DGB649" s="74"/>
      <c r="DGC649" s="75"/>
      <c r="DGD649" s="118"/>
      <c r="DGE649" s="74"/>
      <c r="DGF649" s="75"/>
      <c r="DGG649" s="118"/>
      <c r="DGH649" s="74"/>
      <c r="DGI649" s="75"/>
      <c r="DGJ649" s="118"/>
      <c r="DGK649" s="74"/>
      <c r="DGL649" s="75"/>
      <c r="DGM649" s="118"/>
      <c r="DGN649" s="74"/>
      <c r="DGO649" s="75"/>
      <c r="DGP649" s="118"/>
      <c r="DGQ649" s="74"/>
      <c r="DGR649" s="75"/>
      <c r="DGS649" s="118"/>
      <c r="DGT649" s="74"/>
      <c r="DGU649" s="75"/>
      <c r="DGV649" s="118"/>
      <c r="DGW649" s="74"/>
      <c r="DGX649" s="75"/>
      <c r="DGY649" s="118"/>
      <c r="DGZ649" s="74"/>
      <c r="DHA649" s="75"/>
      <c r="DHB649" s="118"/>
      <c r="DHC649" s="74"/>
      <c r="DHD649" s="75"/>
      <c r="DHE649" s="118"/>
      <c r="DHF649" s="74"/>
      <c r="DHG649" s="75"/>
      <c r="DHH649" s="118"/>
      <c r="DHI649" s="74"/>
      <c r="DHJ649" s="75"/>
      <c r="DHK649" s="118"/>
      <c r="DHL649" s="74"/>
      <c r="DHM649" s="75"/>
      <c r="DHN649" s="118"/>
      <c r="DHO649" s="74"/>
      <c r="DHP649" s="75"/>
      <c r="DHQ649" s="118"/>
      <c r="DHR649" s="74"/>
      <c r="DHS649" s="75"/>
      <c r="DHT649" s="118"/>
      <c r="DHU649" s="74"/>
      <c r="DHV649" s="75"/>
      <c r="DHW649" s="118"/>
      <c r="DHX649" s="74"/>
      <c r="DHY649" s="75"/>
      <c r="DHZ649" s="118"/>
      <c r="DIA649" s="74"/>
      <c r="DIB649" s="75"/>
      <c r="DIC649" s="118"/>
      <c r="DID649" s="74"/>
      <c r="DIE649" s="75"/>
      <c r="DIF649" s="118"/>
      <c r="DIG649" s="74"/>
      <c r="DIH649" s="75"/>
      <c r="DII649" s="118"/>
      <c r="DIJ649" s="74"/>
      <c r="DIK649" s="75"/>
      <c r="DIL649" s="118"/>
      <c r="DIM649" s="74"/>
      <c r="DIN649" s="75"/>
      <c r="DIO649" s="118"/>
      <c r="DIP649" s="74"/>
      <c r="DIQ649" s="75"/>
      <c r="DIR649" s="118"/>
      <c r="DIS649" s="74"/>
      <c r="DIT649" s="75"/>
      <c r="DIU649" s="118"/>
      <c r="DIV649" s="74"/>
      <c r="DIW649" s="75"/>
      <c r="DIX649" s="118"/>
      <c r="DIY649" s="74"/>
      <c r="DIZ649" s="75"/>
      <c r="DJA649" s="118"/>
      <c r="DJB649" s="74"/>
      <c r="DJC649" s="75"/>
      <c r="DJD649" s="118"/>
      <c r="DJE649" s="74"/>
      <c r="DJF649" s="75"/>
      <c r="DJG649" s="118"/>
      <c r="DJH649" s="74"/>
      <c r="DJI649" s="75"/>
      <c r="DJJ649" s="118"/>
      <c r="DJK649" s="74"/>
      <c r="DJL649" s="75"/>
      <c r="DJM649" s="118"/>
      <c r="DJN649" s="74"/>
      <c r="DJO649" s="75"/>
      <c r="DJP649" s="118"/>
      <c r="DJQ649" s="74"/>
      <c r="DJR649" s="75"/>
      <c r="DJS649" s="118"/>
      <c r="DJT649" s="74"/>
      <c r="DJU649" s="75"/>
      <c r="DJV649" s="118"/>
      <c r="DJW649" s="74"/>
      <c r="DJX649" s="75"/>
      <c r="DJY649" s="118"/>
      <c r="DJZ649" s="74"/>
      <c r="DKA649" s="75"/>
      <c r="DKB649" s="118"/>
      <c r="DKC649" s="74"/>
      <c r="DKD649" s="75"/>
      <c r="DKE649" s="118"/>
      <c r="DKF649" s="74"/>
      <c r="DKG649" s="75"/>
      <c r="DKH649" s="118"/>
      <c r="DKI649" s="74"/>
      <c r="DKJ649" s="75"/>
      <c r="DKK649" s="118"/>
      <c r="DKL649" s="74"/>
      <c r="DKM649" s="75"/>
      <c r="DKN649" s="118"/>
      <c r="DKO649" s="74"/>
      <c r="DKP649" s="75"/>
      <c r="DKQ649" s="118"/>
      <c r="DKR649" s="74"/>
      <c r="DKS649" s="75"/>
      <c r="DKT649" s="118"/>
      <c r="DKU649" s="74"/>
      <c r="DKV649" s="75"/>
      <c r="DKW649" s="118"/>
      <c r="DKX649" s="74"/>
      <c r="DKY649" s="75"/>
      <c r="DKZ649" s="118"/>
      <c r="DLA649" s="74"/>
      <c r="DLB649" s="75"/>
      <c r="DLC649" s="118"/>
      <c r="DLD649" s="74"/>
      <c r="DLE649" s="75"/>
      <c r="DLF649" s="118"/>
      <c r="DLG649" s="74"/>
      <c r="DLH649" s="75"/>
      <c r="DLI649" s="118"/>
      <c r="DLJ649" s="74"/>
      <c r="DLK649" s="75"/>
      <c r="DLL649" s="118"/>
      <c r="DLM649" s="74"/>
      <c r="DLN649" s="75"/>
      <c r="DLO649" s="118"/>
      <c r="DLP649" s="74"/>
      <c r="DLQ649" s="75"/>
      <c r="DLR649" s="118"/>
      <c r="DLS649" s="74"/>
      <c r="DLT649" s="75"/>
      <c r="DLU649" s="118"/>
      <c r="DLV649" s="74"/>
      <c r="DLW649" s="75"/>
      <c r="DLX649" s="118"/>
      <c r="DLY649" s="74"/>
      <c r="DLZ649" s="75"/>
      <c r="DMA649" s="118"/>
      <c r="DMB649" s="74"/>
      <c r="DMC649" s="75"/>
      <c r="DMD649" s="118"/>
      <c r="DME649" s="74"/>
      <c r="DMF649" s="75"/>
      <c r="DMG649" s="118"/>
      <c r="DMH649" s="74"/>
      <c r="DMI649" s="75"/>
      <c r="DMJ649" s="118"/>
      <c r="DMK649" s="74"/>
      <c r="DML649" s="75"/>
      <c r="DMM649" s="118"/>
      <c r="DMN649" s="74"/>
      <c r="DMO649" s="75"/>
      <c r="DMP649" s="118"/>
      <c r="DMQ649" s="74"/>
      <c r="DMR649" s="75"/>
      <c r="DMS649" s="118"/>
      <c r="DMT649" s="74"/>
      <c r="DMU649" s="75"/>
      <c r="DMV649" s="118"/>
      <c r="DMW649" s="74"/>
      <c r="DMX649" s="75"/>
      <c r="DMY649" s="118"/>
      <c r="DMZ649" s="74"/>
      <c r="DNA649" s="75"/>
      <c r="DNB649" s="118"/>
      <c r="DNC649" s="74"/>
      <c r="DND649" s="75"/>
      <c r="DNE649" s="118"/>
      <c r="DNF649" s="74"/>
      <c r="DNG649" s="75"/>
      <c r="DNH649" s="118"/>
      <c r="DNI649" s="74"/>
      <c r="DNJ649" s="75"/>
      <c r="DNK649" s="118"/>
      <c r="DNL649" s="74"/>
      <c r="DNM649" s="75"/>
      <c r="DNN649" s="118"/>
      <c r="DNO649" s="74"/>
      <c r="DNP649" s="75"/>
      <c r="DNQ649" s="118"/>
      <c r="DNR649" s="74"/>
      <c r="DNS649" s="75"/>
      <c r="DNT649" s="118"/>
      <c r="DNU649" s="74"/>
      <c r="DNV649" s="75"/>
      <c r="DNW649" s="118"/>
      <c r="DNX649" s="74"/>
      <c r="DNY649" s="75"/>
      <c r="DNZ649" s="118"/>
      <c r="DOA649" s="74"/>
      <c r="DOB649" s="75"/>
      <c r="DOC649" s="118"/>
      <c r="DOD649" s="74"/>
      <c r="DOE649" s="75"/>
      <c r="DOF649" s="118"/>
      <c r="DOG649" s="74"/>
      <c r="DOH649" s="75"/>
      <c r="DOI649" s="118"/>
      <c r="DOJ649" s="74"/>
      <c r="DOK649" s="75"/>
      <c r="DOL649" s="118"/>
      <c r="DOM649" s="74"/>
      <c r="DON649" s="75"/>
      <c r="DOO649" s="118"/>
      <c r="DOP649" s="74"/>
      <c r="DOQ649" s="75"/>
      <c r="DOR649" s="118"/>
      <c r="DOS649" s="74"/>
      <c r="DOT649" s="75"/>
      <c r="DOU649" s="118"/>
      <c r="DOV649" s="74"/>
      <c r="DOW649" s="75"/>
      <c r="DOX649" s="118"/>
      <c r="DOY649" s="74"/>
      <c r="DOZ649" s="75"/>
      <c r="DPA649" s="118"/>
      <c r="DPB649" s="74"/>
      <c r="DPC649" s="75"/>
      <c r="DPD649" s="118"/>
      <c r="DPE649" s="74"/>
      <c r="DPF649" s="75"/>
      <c r="DPG649" s="118"/>
      <c r="DPH649" s="74"/>
      <c r="DPI649" s="75"/>
      <c r="DPJ649" s="118"/>
      <c r="DPK649" s="74"/>
      <c r="DPL649" s="75"/>
      <c r="DPM649" s="118"/>
      <c r="DPN649" s="74"/>
      <c r="DPO649" s="75"/>
      <c r="DPP649" s="118"/>
      <c r="DPQ649" s="74"/>
      <c r="DPR649" s="75"/>
      <c r="DPS649" s="118"/>
      <c r="DPT649" s="74"/>
      <c r="DPU649" s="75"/>
      <c r="DPV649" s="118"/>
      <c r="DPW649" s="74"/>
      <c r="DPX649" s="75"/>
      <c r="DPY649" s="118"/>
      <c r="DPZ649" s="74"/>
      <c r="DQA649" s="75"/>
      <c r="DQB649" s="118"/>
      <c r="DQC649" s="74"/>
      <c r="DQD649" s="75"/>
      <c r="DQE649" s="118"/>
      <c r="DQF649" s="74"/>
      <c r="DQG649" s="75"/>
      <c r="DQH649" s="118"/>
      <c r="DQI649" s="74"/>
      <c r="DQJ649" s="75"/>
      <c r="DQK649" s="118"/>
      <c r="DQL649" s="74"/>
      <c r="DQM649" s="75"/>
      <c r="DQN649" s="118"/>
      <c r="DQO649" s="74"/>
      <c r="DQP649" s="75"/>
      <c r="DQQ649" s="118"/>
      <c r="DQR649" s="74"/>
      <c r="DQS649" s="75"/>
      <c r="DQT649" s="118"/>
      <c r="DQU649" s="74"/>
      <c r="DQV649" s="75"/>
      <c r="DQW649" s="118"/>
      <c r="DQX649" s="74"/>
      <c r="DQY649" s="75"/>
      <c r="DQZ649" s="118"/>
      <c r="DRA649" s="74"/>
      <c r="DRB649" s="75"/>
      <c r="DRC649" s="118"/>
      <c r="DRD649" s="74"/>
      <c r="DRE649" s="75"/>
      <c r="DRF649" s="118"/>
      <c r="DRG649" s="74"/>
      <c r="DRH649" s="75"/>
      <c r="DRI649" s="118"/>
      <c r="DRJ649" s="74"/>
      <c r="DRK649" s="75"/>
      <c r="DRL649" s="118"/>
      <c r="DRM649" s="74"/>
      <c r="DRN649" s="75"/>
      <c r="DRO649" s="118"/>
      <c r="DRP649" s="74"/>
      <c r="DRQ649" s="75"/>
      <c r="DRR649" s="118"/>
      <c r="DRS649" s="74"/>
      <c r="DRT649" s="75"/>
      <c r="DRU649" s="118"/>
      <c r="DRV649" s="74"/>
      <c r="DRW649" s="75"/>
      <c r="DRX649" s="118"/>
      <c r="DRY649" s="74"/>
      <c r="DRZ649" s="75"/>
      <c r="DSA649" s="118"/>
      <c r="DSB649" s="74"/>
      <c r="DSC649" s="75"/>
      <c r="DSD649" s="118"/>
      <c r="DSE649" s="74"/>
      <c r="DSF649" s="75"/>
      <c r="DSG649" s="118"/>
      <c r="DSH649" s="74"/>
      <c r="DSI649" s="75"/>
      <c r="DSJ649" s="118"/>
      <c r="DSK649" s="74"/>
      <c r="DSL649" s="75"/>
      <c r="DSM649" s="118"/>
      <c r="DSN649" s="74"/>
      <c r="DSO649" s="75"/>
      <c r="DSP649" s="118"/>
      <c r="DSQ649" s="74"/>
      <c r="DSR649" s="75"/>
      <c r="DSS649" s="118"/>
      <c r="DST649" s="74"/>
      <c r="DSU649" s="75"/>
      <c r="DSV649" s="118"/>
      <c r="DSW649" s="74"/>
      <c r="DSX649" s="75"/>
      <c r="DSY649" s="118"/>
      <c r="DSZ649" s="74"/>
      <c r="DTA649" s="75"/>
      <c r="DTB649" s="118"/>
      <c r="DTC649" s="74"/>
      <c r="DTD649" s="75"/>
      <c r="DTE649" s="118"/>
      <c r="DTF649" s="74"/>
      <c r="DTG649" s="75"/>
      <c r="DTH649" s="118"/>
      <c r="DTI649" s="74"/>
      <c r="DTJ649" s="75"/>
      <c r="DTK649" s="118"/>
      <c r="DTL649" s="74"/>
      <c r="DTM649" s="75"/>
      <c r="DTN649" s="118"/>
      <c r="DTO649" s="74"/>
      <c r="DTP649" s="75"/>
      <c r="DTQ649" s="118"/>
      <c r="DTR649" s="74"/>
      <c r="DTS649" s="75"/>
      <c r="DTT649" s="118"/>
      <c r="DTU649" s="74"/>
      <c r="DTV649" s="75"/>
      <c r="DTW649" s="118"/>
      <c r="DTX649" s="74"/>
      <c r="DTY649" s="75"/>
      <c r="DTZ649" s="118"/>
      <c r="DUA649" s="74"/>
      <c r="DUB649" s="75"/>
      <c r="DUC649" s="118"/>
      <c r="DUD649" s="74"/>
      <c r="DUE649" s="75"/>
      <c r="DUF649" s="118"/>
      <c r="DUG649" s="74"/>
      <c r="DUH649" s="75"/>
      <c r="DUI649" s="118"/>
      <c r="DUJ649" s="74"/>
      <c r="DUK649" s="75"/>
      <c r="DUL649" s="118"/>
      <c r="DUM649" s="74"/>
      <c r="DUN649" s="75"/>
      <c r="DUO649" s="118"/>
      <c r="DUP649" s="74"/>
      <c r="DUQ649" s="75"/>
      <c r="DUR649" s="118"/>
      <c r="DUS649" s="74"/>
      <c r="DUT649" s="75"/>
      <c r="DUU649" s="118"/>
      <c r="DUV649" s="74"/>
      <c r="DUW649" s="75"/>
      <c r="DUX649" s="118"/>
      <c r="DUY649" s="74"/>
      <c r="DUZ649" s="75"/>
      <c r="DVA649" s="118"/>
      <c r="DVB649" s="74"/>
      <c r="DVC649" s="75"/>
      <c r="DVD649" s="118"/>
      <c r="DVE649" s="74"/>
      <c r="DVF649" s="75"/>
      <c r="DVG649" s="118"/>
      <c r="DVH649" s="74"/>
      <c r="DVI649" s="75"/>
      <c r="DVJ649" s="118"/>
      <c r="DVK649" s="74"/>
      <c r="DVL649" s="75"/>
      <c r="DVM649" s="118"/>
      <c r="DVN649" s="74"/>
      <c r="DVO649" s="75"/>
      <c r="DVP649" s="118"/>
      <c r="DVQ649" s="74"/>
      <c r="DVR649" s="75"/>
      <c r="DVS649" s="118"/>
      <c r="DVT649" s="74"/>
      <c r="DVU649" s="75"/>
      <c r="DVV649" s="118"/>
      <c r="DVW649" s="74"/>
      <c r="DVX649" s="75"/>
      <c r="DVY649" s="118"/>
      <c r="DVZ649" s="74"/>
      <c r="DWA649" s="75"/>
      <c r="DWB649" s="118"/>
      <c r="DWC649" s="74"/>
      <c r="DWD649" s="75"/>
      <c r="DWE649" s="118"/>
      <c r="DWF649" s="74"/>
      <c r="DWG649" s="75"/>
      <c r="DWH649" s="118"/>
      <c r="DWI649" s="74"/>
      <c r="DWJ649" s="75"/>
      <c r="DWK649" s="118"/>
      <c r="DWL649" s="74"/>
      <c r="DWM649" s="75"/>
      <c r="DWN649" s="118"/>
      <c r="DWO649" s="74"/>
      <c r="DWP649" s="75"/>
      <c r="DWQ649" s="118"/>
      <c r="DWR649" s="74"/>
      <c r="DWS649" s="75"/>
      <c r="DWT649" s="118"/>
      <c r="DWU649" s="74"/>
      <c r="DWV649" s="75"/>
      <c r="DWW649" s="118"/>
      <c r="DWX649" s="74"/>
      <c r="DWY649" s="75"/>
      <c r="DWZ649" s="118"/>
      <c r="DXA649" s="74"/>
      <c r="DXB649" s="75"/>
      <c r="DXC649" s="118"/>
      <c r="DXD649" s="74"/>
      <c r="DXE649" s="75"/>
      <c r="DXF649" s="118"/>
      <c r="DXG649" s="74"/>
      <c r="DXH649" s="75"/>
      <c r="DXI649" s="118"/>
      <c r="DXJ649" s="74"/>
      <c r="DXK649" s="75"/>
      <c r="DXL649" s="118"/>
      <c r="DXM649" s="74"/>
      <c r="DXN649" s="75"/>
      <c r="DXO649" s="118"/>
      <c r="DXP649" s="74"/>
      <c r="DXQ649" s="75"/>
      <c r="DXR649" s="118"/>
      <c r="DXS649" s="74"/>
      <c r="DXT649" s="75"/>
      <c r="DXU649" s="118"/>
      <c r="DXV649" s="74"/>
      <c r="DXW649" s="75"/>
      <c r="DXX649" s="118"/>
      <c r="DXY649" s="74"/>
      <c r="DXZ649" s="75"/>
      <c r="DYA649" s="118"/>
      <c r="DYB649" s="74"/>
      <c r="DYC649" s="75"/>
      <c r="DYD649" s="118"/>
      <c r="DYE649" s="74"/>
      <c r="DYF649" s="75"/>
      <c r="DYG649" s="118"/>
      <c r="DYH649" s="74"/>
      <c r="DYI649" s="75"/>
      <c r="DYJ649" s="118"/>
      <c r="DYK649" s="74"/>
      <c r="DYL649" s="75"/>
      <c r="DYM649" s="118"/>
      <c r="DYN649" s="74"/>
      <c r="DYO649" s="75"/>
      <c r="DYP649" s="118"/>
      <c r="DYQ649" s="74"/>
      <c r="DYR649" s="75"/>
      <c r="DYS649" s="118"/>
      <c r="DYT649" s="74"/>
      <c r="DYU649" s="75"/>
      <c r="DYV649" s="118"/>
      <c r="DYW649" s="74"/>
      <c r="DYX649" s="75"/>
      <c r="DYY649" s="118"/>
      <c r="DYZ649" s="74"/>
      <c r="DZA649" s="75"/>
      <c r="DZB649" s="118"/>
      <c r="DZC649" s="74"/>
      <c r="DZD649" s="75"/>
      <c r="DZE649" s="118"/>
      <c r="DZF649" s="74"/>
      <c r="DZG649" s="75"/>
      <c r="DZH649" s="118"/>
      <c r="DZI649" s="74"/>
      <c r="DZJ649" s="75"/>
      <c r="DZK649" s="118"/>
      <c r="DZL649" s="74"/>
      <c r="DZM649" s="75"/>
      <c r="DZN649" s="118"/>
      <c r="DZO649" s="74"/>
      <c r="DZP649" s="75"/>
      <c r="DZQ649" s="118"/>
      <c r="DZR649" s="74"/>
      <c r="DZS649" s="75"/>
      <c r="DZT649" s="118"/>
      <c r="DZU649" s="74"/>
      <c r="DZV649" s="75"/>
      <c r="DZW649" s="118"/>
      <c r="DZX649" s="74"/>
      <c r="DZY649" s="75"/>
      <c r="DZZ649" s="118"/>
      <c r="EAA649" s="74"/>
      <c r="EAB649" s="75"/>
      <c r="EAC649" s="118"/>
      <c r="EAD649" s="74"/>
      <c r="EAE649" s="75"/>
      <c r="EAF649" s="118"/>
      <c r="EAG649" s="74"/>
      <c r="EAH649" s="75"/>
      <c r="EAI649" s="118"/>
      <c r="EAJ649" s="74"/>
      <c r="EAK649" s="75"/>
      <c r="EAL649" s="118"/>
      <c r="EAM649" s="74"/>
      <c r="EAN649" s="75"/>
      <c r="EAO649" s="118"/>
      <c r="EAP649" s="74"/>
      <c r="EAQ649" s="75"/>
      <c r="EAR649" s="118"/>
      <c r="EAS649" s="74"/>
      <c r="EAT649" s="75"/>
      <c r="EAU649" s="118"/>
      <c r="EAV649" s="74"/>
      <c r="EAW649" s="75"/>
      <c r="EAX649" s="118"/>
      <c r="EAY649" s="74"/>
      <c r="EAZ649" s="75"/>
      <c r="EBA649" s="118"/>
      <c r="EBB649" s="74"/>
      <c r="EBC649" s="75"/>
      <c r="EBD649" s="118"/>
      <c r="EBE649" s="74"/>
      <c r="EBF649" s="75"/>
      <c r="EBG649" s="118"/>
      <c r="EBH649" s="74"/>
      <c r="EBI649" s="75"/>
      <c r="EBJ649" s="118"/>
      <c r="EBK649" s="74"/>
      <c r="EBL649" s="75"/>
      <c r="EBM649" s="118"/>
      <c r="EBN649" s="74"/>
      <c r="EBO649" s="75"/>
      <c r="EBP649" s="118"/>
      <c r="EBQ649" s="74"/>
      <c r="EBR649" s="75"/>
      <c r="EBS649" s="118"/>
      <c r="EBT649" s="74"/>
      <c r="EBU649" s="75"/>
      <c r="EBV649" s="118"/>
      <c r="EBW649" s="74"/>
      <c r="EBX649" s="75"/>
      <c r="EBY649" s="118"/>
      <c r="EBZ649" s="74"/>
      <c r="ECA649" s="75"/>
      <c r="ECB649" s="118"/>
      <c r="ECC649" s="74"/>
      <c r="ECD649" s="75"/>
      <c r="ECE649" s="118"/>
      <c r="ECF649" s="74"/>
      <c r="ECG649" s="75"/>
      <c r="ECH649" s="118"/>
      <c r="ECI649" s="74"/>
      <c r="ECJ649" s="75"/>
      <c r="ECK649" s="118"/>
      <c r="ECL649" s="74"/>
      <c r="ECM649" s="75"/>
      <c r="ECN649" s="118"/>
      <c r="ECO649" s="74"/>
      <c r="ECP649" s="75"/>
      <c r="ECQ649" s="118"/>
      <c r="ECR649" s="74"/>
      <c r="ECS649" s="75"/>
      <c r="ECT649" s="118"/>
      <c r="ECU649" s="74"/>
      <c r="ECV649" s="75"/>
      <c r="ECW649" s="118"/>
      <c r="ECX649" s="74"/>
      <c r="ECY649" s="75"/>
      <c r="ECZ649" s="118"/>
      <c r="EDA649" s="74"/>
      <c r="EDB649" s="75"/>
      <c r="EDC649" s="118"/>
      <c r="EDD649" s="74"/>
      <c r="EDE649" s="75"/>
      <c r="EDF649" s="118"/>
      <c r="EDG649" s="74"/>
      <c r="EDH649" s="75"/>
      <c r="EDI649" s="118"/>
      <c r="EDJ649" s="74"/>
      <c r="EDK649" s="75"/>
      <c r="EDL649" s="118"/>
      <c r="EDM649" s="74"/>
      <c r="EDN649" s="75"/>
      <c r="EDO649" s="118"/>
      <c r="EDP649" s="74"/>
      <c r="EDQ649" s="75"/>
      <c r="EDR649" s="118"/>
      <c r="EDS649" s="74"/>
      <c r="EDT649" s="75"/>
      <c r="EDU649" s="118"/>
      <c r="EDV649" s="74"/>
      <c r="EDW649" s="75"/>
      <c r="EDX649" s="118"/>
      <c r="EDY649" s="74"/>
      <c r="EDZ649" s="75"/>
      <c r="EEA649" s="118"/>
      <c r="EEB649" s="74"/>
      <c r="EEC649" s="75"/>
      <c r="EED649" s="118"/>
      <c r="EEE649" s="74"/>
      <c r="EEF649" s="75"/>
      <c r="EEG649" s="118"/>
      <c r="EEH649" s="74"/>
      <c r="EEI649" s="75"/>
      <c r="EEJ649" s="118"/>
      <c r="EEK649" s="74"/>
      <c r="EEL649" s="75"/>
      <c r="EEM649" s="118"/>
      <c r="EEN649" s="74"/>
      <c r="EEO649" s="75"/>
      <c r="EEP649" s="118"/>
      <c r="EEQ649" s="74"/>
      <c r="EER649" s="75"/>
      <c r="EES649" s="118"/>
      <c r="EET649" s="74"/>
      <c r="EEU649" s="75"/>
      <c r="EEV649" s="118"/>
      <c r="EEW649" s="74"/>
      <c r="EEX649" s="75"/>
      <c r="EEY649" s="118"/>
      <c r="EEZ649" s="74"/>
      <c r="EFA649" s="75"/>
      <c r="EFB649" s="118"/>
      <c r="EFC649" s="74"/>
      <c r="EFD649" s="75"/>
      <c r="EFE649" s="118"/>
      <c r="EFF649" s="74"/>
      <c r="EFG649" s="75"/>
      <c r="EFH649" s="118"/>
      <c r="EFI649" s="74"/>
      <c r="EFJ649" s="75"/>
      <c r="EFK649" s="118"/>
      <c r="EFL649" s="74"/>
      <c r="EFM649" s="75"/>
      <c r="EFN649" s="118"/>
      <c r="EFO649" s="74"/>
      <c r="EFP649" s="75"/>
      <c r="EFQ649" s="118"/>
      <c r="EFR649" s="74"/>
      <c r="EFS649" s="75"/>
      <c r="EFT649" s="118"/>
      <c r="EFU649" s="74"/>
      <c r="EFV649" s="75"/>
      <c r="EFW649" s="118"/>
      <c r="EFX649" s="74"/>
      <c r="EFY649" s="75"/>
      <c r="EFZ649" s="118"/>
      <c r="EGA649" s="74"/>
      <c r="EGB649" s="75"/>
      <c r="EGC649" s="118"/>
      <c r="EGD649" s="74"/>
      <c r="EGE649" s="75"/>
      <c r="EGF649" s="118"/>
      <c r="EGG649" s="74"/>
      <c r="EGH649" s="75"/>
      <c r="EGI649" s="118"/>
      <c r="EGJ649" s="74"/>
      <c r="EGK649" s="75"/>
      <c r="EGL649" s="118"/>
      <c r="EGM649" s="74"/>
      <c r="EGN649" s="75"/>
      <c r="EGO649" s="118"/>
      <c r="EGP649" s="74"/>
      <c r="EGQ649" s="75"/>
      <c r="EGR649" s="118"/>
      <c r="EGS649" s="74"/>
      <c r="EGT649" s="75"/>
      <c r="EGU649" s="118"/>
      <c r="EGV649" s="74"/>
      <c r="EGW649" s="75"/>
      <c r="EGX649" s="118"/>
      <c r="EGY649" s="74"/>
      <c r="EGZ649" s="75"/>
      <c r="EHA649" s="118"/>
      <c r="EHB649" s="74"/>
      <c r="EHC649" s="75"/>
      <c r="EHD649" s="118"/>
      <c r="EHE649" s="74"/>
      <c r="EHF649" s="75"/>
      <c r="EHG649" s="118"/>
      <c r="EHH649" s="74"/>
      <c r="EHI649" s="75"/>
      <c r="EHJ649" s="118"/>
      <c r="EHK649" s="74"/>
      <c r="EHL649" s="75"/>
      <c r="EHM649" s="118"/>
      <c r="EHN649" s="74"/>
      <c r="EHO649" s="75"/>
      <c r="EHP649" s="118"/>
      <c r="EHQ649" s="74"/>
      <c r="EHR649" s="75"/>
      <c r="EHS649" s="118"/>
      <c r="EHT649" s="74"/>
      <c r="EHU649" s="75"/>
      <c r="EHV649" s="118"/>
      <c r="EHW649" s="74"/>
      <c r="EHX649" s="75"/>
      <c r="EHY649" s="118"/>
      <c r="EHZ649" s="74"/>
      <c r="EIA649" s="75"/>
      <c r="EIB649" s="118"/>
      <c r="EIC649" s="74"/>
      <c r="EID649" s="75"/>
      <c r="EIE649" s="118"/>
      <c r="EIF649" s="74"/>
      <c r="EIG649" s="75"/>
      <c r="EIH649" s="118"/>
      <c r="EII649" s="74"/>
      <c r="EIJ649" s="75"/>
      <c r="EIK649" s="118"/>
      <c r="EIL649" s="74"/>
      <c r="EIM649" s="75"/>
      <c r="EIN649" s="118"/>
      <c r="EIO649" s="74"/>
      <c r="EIP649" s="75"/>
      <c r="EIQ649" s="118"/>
      <c r="EIR649" s="74"/>
      <c r="EIS649" s="75"/>
      <c r="EIT649" s="118"/>
      <c r="EIU649" s="74"/>
      <c r="EIV649" s="75"/>
      <c r="EIW649" s="118"/>
      <c r="EIX649" s="74"/>
      <c r="EIY649" s="75"/>
      <c r="EIZ649" s="118"/>
      <c r="EJA649" s="74"/>
      <c r="EJB649" s="75"/>
      <c r="EJC649" s="118"/>
      <c r="EJD649" s="74"/>
      <c r="EJE649" s="75"/>
      <c r="EJF649" s="118"/>
      <c r="EJG649" s="74"/>
      <c r="EJH649" s="75"/>
      <c r="EJI649" s="118"/>
      <c r="EJJ649" s="74"/>
      <c r="EJK649" s="75"/>
      <c r="EJL649" s="118"/>
      <c r="EJM649" s="74"/>
      <c r="EJN649" s="75"/>
      <c r="EJO649" s="118"/>
      <c r="EJP649" s="74"/>
      <c r="EJQ649" s="75"/>
      <c r="EJR649" s="118"/>
      <c r="EJS649" s="74"/>
      <c r="EJT649" s="75"/>
      <c r="EJU649" s="118"/>
      <c r="EJV649" s="74"/>
      <c r="EJW649" s="75"/>
      <c r="EJX649" s="118"/>
      <c r="EJY649" s="74"/>
      <c r="EJZ649" s="75"/>
      <c r="EKA649" s="118"/>
      <c r="EKB649" s="74"/>
      <c r="EKC649" s="75"/>
      <c r="EKD649" s="118"/>
      <c r="EKE649" s="74"/>
      <c r="EKF649" s="75"/>
      <c r="EKG649" s="118"/>
      <c r="EKH649" s="74"/>
      <c r="EKI649" s="75"/>
      <c r="EKJ649" s="118"/>
      <c r="EKK649" s="74"/>
      <c r="EKL649" s="75"/>
      <c r="EKM649" s="118"/>
      <c r="EKN649" s="74"/>
      <c r="EKO649" s="75"/>
      <c r="EKP649" s="118"/>
      <c r="EKQ649" s="74"/>
      <c r="EKR649" s="75"/>
      <c r="EKS649" s="118"/>
      <c r="EKT649" s="74"/>
      <c r="EKU649" s="75"/>
      <c r="EKV649" s="118"/>
      <c r="EKW649" s="74"/>
      <c r="EKX649" s="75"/>
      <c r="EKY649" s="118"/>
      <c r="EKZ649" s="74"/>
      <c r="ELA649" s="75"/>
      <c r="ELB649" s="118"/>
      <c r="ELC649" s="74"/>
      <c r="ELD649" s="75"/>
      <c r="ELE649" s="118"/>
      <c r="ELF649" s="74"/>
      <c r="ELG649" s="75"/>
      <c r="ELH649" s="118"/>
      <c r="ELI649" s="74"/>
      <c r="ELJ649" s="75"/>
      <c r="ELK649" s="118"/>
      <c r="ELL649" s="74"/>
      <c r="ELM649" s="75"/>
      <c r="ELN649" s="118"/>
      <c r="ELO649" s="74"/>
      <c r="ELP649" s="75"/>
      <c r="ELQ649" s="118"/>
      <c r="ELR649" s="74"/>
      <c r="ELS649" s="75"/>
      <c r="ELT649" s="118"/>
      <c r="ELU649" s="74"/>
      <c r="ELV649" s="75"/>
      <c r="ELW649" s="118"/>
      <c r="ELX649" s="74"/>
      <c r="ELY649" s="75"/>
      <c r="ELZ649" s="118"/>
      <c r="EMA649" s="74"/>
      <c r="EMB649" s="75"/>
      <c r="EMC649" s="118"/>
      <c r="EMD649" s="74"/>
      <c r="EME649" s="75"/>
      <c r="EMF649" s="118"/>
      <c r="EMG649" s="74"/>
      <c r="EMH649" s="75"/>
      <c r="EMI649" s="118"/>
      <c r="EMJ649" s="74"/>
      <c r="EMK649" s="75"/>
      <c r="EML649" s="118"/>
      <c r="EMM649" s="74"/>
      <c r="EMN649" s="75"/>
      <c r="EMO649" s="118"/>
      <c r="EMP649" s="74"/>
      <c r="EMQ649" s="75"/>
      <c r="EMR649" s="118"/>
      <c r="EMS649" s="74"/>
      <c r="EMT649" s="75"/>
      <c r="EMU649" s="118"/>
      <c r="EMV649" s="74"/>
      <c r="EMW649" s="75"/>
      <c r="EMX649" s="118"/>
      <c r="EMY649" s="74"/>
      <c r="EMZ649" s="75"/>
      <c r="ENA649" s="118"/>
      <c r="ENB649" s="74"/>
      <c r="ENC649" s="75"/>
      <c r="END649" s="118"/>
      <c r="ENE649" s="74"/>
      <c r="ENF649" s="75"/>
      <c r="ENG649" s="118"/>
      <c r="ENH649" s="74"/>
      <c r="ENI649" s="75"/>
      <c r="ENJ649" s="118"/>
      <c r="ENK649" s="74"/>
      <c r="ENL649" s="75"/>
      <c r="ENM649" s="118"/>
      <c r="ENN649" s="74"/>
      <c r="ENO649" s="75"/>
      <c r="ENP649" s="118"/>
      <c r="ENQ649" s="74"/>
      <c r="ENR649" s="75"/>
      <c r="ENS649" s="118"/>
      <c r="ENT649" s="74"/>
      <c r="ENU649" s="75"/>
      <c r="ENV649" s="118"/>
      <c r="ENW649" s="74"/>
      <c r="ENX649" s="75"/>
      <c r="ENY649" s="118"/>
      <c r="ENZ649" s="74"/>
      <c r="EOA649" s="75"/>
      <c r="EOB649" s="118"/>
      <c r="EOC649" s="74"/>
      <c r="EOD649" s="75"/>
      <c r="EOE649" s="118"/>
      <c r="EOF649" s="74"/>
      <c r="EOG649" s="75"/>
      <c r="EOH649" s="118"/>
      <c r="EOI649" s="74"/>
      <c r="EOJ649" s="75"/>
      <c r="EOK649" s="118"/>
      <c r="EOL649" s="74"/>
      <c r="EOM649" s="75"/>
      <c r="EON649" s="118"/>
      <c r="EOO649" s="74"/>
      <c r="EOP649" s="75"/>
      <c r="EOQ649" s="118"/>
      <c r="EOR649" s="74"/>
      <c r="EOS649" s="75"/>
      <c r="EOT649" s="118"/>
      <c r="EOU649" s="74"/>
      <c r="EOV649" s="75"/>
      <c r="EOW649" s="118"/>
      <c r="EOX649" s="74"/>
      <c r="EOY649" s="75"/>
      <c r="EOZ649" s="118"/>
      <c r="EPA649" s="74"/>
      <c r="EPB649" s="75"/>
      <c r="EPC649" s="118"/>
      <c r="EPD649" s="74"/>
      <c r="EPE649" s="75"/>
      <c r="EPF649" s="118"/>
      <c r="EPG649" s="74"/>
      <c r="EPH649" s="75"/>
      <c r="EPI649" s="118"/>
      <c r="EPJ649" s="74"/>
      <c r="EPK649" s="75"/>
      <c r="EPL649" s="118"/>
      <c r="EPM649" s="74"/>
      <c r="EPN649" s="75"/>
      <c r="EPO649" s="118"/>
      <c r="EPP649" s="74"/>
      <c r="EPQ649" s="75"/>
      <c r="EPR649" s="118"/>
      <c r="EPS649" s="74"/>
      <c r="EPT649" s="75"/>
      <c r="EPU649" s="118"/>
      <c r="EPV649" s="74"/>
      <c r="EPW649" s="75"/>
      <c r="EPX649" s="118"/>
      <c r="EPY649" s="74"/>
      <c r="EPZ649" s="75"/>
      <c r="EQA649" s="118"/>
      <c r="EQB649" s="74"/>
      <c r="EQC649" s="75"/>
      <c r="EQD649" s="118"/>
      <c r="EQE649" s="74"/>
      <c r="EQF649" s="75"/>
      <c r="EQG649" s="118"/>
      <c r="EQH649" s="74"/>
      <c r="EQI649" s="75"/>
      <c r="EQJ649" s="118"/>
      <c r="EQK649" s="74"/>
      <c r="EQL649" s="75"/>
      <c r="EQM649" s="118"/>
      <c r="EQN649" s="74"/>
      <c r="EQO649" s="75"/>
      <c r="EQP649" s="118"/>
      <c r="EQQ649" s="74"/>
      <c r="EQR649" s="75"/>
      <c r="EQS649" s="118"/>
      <c r="EQT649" s="74"/>
      <c r="EQU649" s="75"/>
      <c r="EQV649" s="118"/>
      <c r="EQW649" s="74"/>
      <c r="EQX649" s="75"/>
      <c r="EQY649" s="118"/>
      <c r="EQZ649" s="74"/>
      <c r="ERA649" s="75"/>
      <c r="ERB649" s="118"/>
      <c r="ERC649" s="74"/>
      <c r="ERD649" s="75"/>
      <c r="ERE649" s="118"/>
      <c r="ERF649" s="74"/>
      <c r="ERG649" s="75"/>
      <c r="ERH649" s="118"/>
      <c r="ERI649" s="74"/>
      <c r="ERJ649" s="75"/>
      <c r="ERK649" s="118"/>
      <c r="ERL649" s="74"/>
      <c r="ERM649" s="75"/>
      <c r="ERN649" s="118"/>
      <c r="ERO649" s="74"/>
      <c r="ERP649" s="75"/>
      <c r="ERQ649" s="118"/>
      <c r="ERR649" s="74"/>
      <c r="ERS649" s="75"/>
      <c r="ERT649" s="118"/>
      <c r="ERU649" s="74"/>
      <c r="ERV649" s="75"/>
      <c r="ERW649" s="118"/>
      <c r="ERX649" s="74"/>
      <c r="ERY649" s="75"/>
      <c r="ERZ649" s="118"/>
      <c r="ESA649" s="74"/>
      <c r="ESB649" s="75"/>
      <c r="ESC649" s="118"/>
      <c r="ESD649" s="74"/>
      <c r="ESE649" s="75"/>
      <c r="ESF649" s="118"/>
      <c r="ESG649" s="74"/>
      <c r="ESH649" s="75"/>
      <c r="ESI649" s="118"/>
      <c r="ESJ649" s="74"/>
      <c r="ESK649" s="75"/>
      <c r="ESL649" s="118"/>
      <c r="ESM649" s="74"/>
      <c r="ESN649" s="75"/>
      <c r="ESO649" s="118"/>
      <c r="ESP649" s="74"/>
      <c r="ESQ649" s="75"/>
      <c r="ESR649" s="118"/>
      <c r="ESS649" s="74"/>
      <c r="EST649" s="75"/>
      <c r="ESU649" s="118"/>
      <c r="ESV649" s="74"/>
      <c r="ESW649" s="75"/>
      <c r="ESX649" s="118"/>
      <c r="ESY649" s="74"/>
      <c r="ESZ649" s="75"/>
      <c r="ETA649" s="118"/>
      <c r="ETB649" s="74"/>
      <c r="ETC649" s="75"/>
      <c r="ETD649" s="118"/>
      <c r="ETE649" s="74"/>
      <c r="ETF649" s="75"/>
      <c r="ETG649" s="118"/>
      <c r="ETH649" s="74"/>
      <c r="ETI649" s="75"/>
      <c r="ETJ649" s="118"/>
      <c r="ETK649" s="74"/>
      <c r="ETL649" s="75"/>
      <c r="ETM649" s="118"/>
      <c r="ETN649" s="74"/>
      <c r="ETO649" s="75"/>
      <c r="ETP649" s="118"/>
      <c r="ETQ649" s="74"/>
      <c r="ETR649" s="75"/>
      <c r="ETS649" s="118"/>
      <c r="ETT649" s="74"/>
      <c r="ETU649" s="75"/>
      <c r="ETV649" s="118"/>
      <c r="ETW649" s="74"/>
      <c r="ETX649" s="75"/>
      <c r="ETY649" s="118"/>
      <c r="ETZ649" s="74"/>
      <c r="EUA649" s="75"/>
      <c r="EUB649" s="118"/>
      <c r="EUC649" s="74"/>
      <c r="EUD649" s="75"/>
      <c r="EUE649" s="118"/>
      <c r="EUF649" s="74"/>
      <c r="EUG649" s="75"/>
      <c r="EUH649" s="118"/>
      <c r="EUI649" s="74"/>
      <c r="EUJ649" s="75"/>
      <c r="EUK649" s="118"/>
      <c r="EUL649" s="74"/>
      <c r="EUM649" s="75"/>
      <c r="EUN649" s="118"/>
      <c r="EUO649" s="74"/>
      <c r="EUP649" s="75"/>
      <c r="EUQ649" s="118"/>
      <c r="EUR649" s="74"/>
      <c r="EUS649" s="75"/>
      <c r="EUT649" s="118"/>
      <c r="EUU649" s="74"/>
      <c r="EUV649" s="75"/>
      <c r="EUW649" s="118"/>
      <c r="EUX649" s="74"/>
      <c r="EUY649" s="75"/>
      <c r="EUZ649" s="118"/>
      <c r="EVA649" s="74"/>
      <c r="EVB649" s="75"/>
      <c r="EVC649" s="118"/>
      <c r="EVD649" s="74"/>
      <c r="EVE649" s="75"/>
      <c r="EVF649" s="118"/>
      <c r="EVG649" s="74"/>
      <c r="EVH649" s="75"/>
      <c r="EVI649" s="118"/>
      <c r="EVJ649" s="74"/>
      <c r="EVK649" s="75"/>
      <c r="EVL649" s="118"/>
      <c r="EVM649" s="74"/>
      <c r="EVN649" s="75"/>
      <c r="EVO649" s="118"/>
      <c r="EVP649" s="74"/>
      <c r="EVQ649" s="75"/>
      <c r="EVR649" s="118"/>
      <c r="EVS649" s="74"/>
      <c r="EVT649" s="75"/>
      <c r="EVU649" s="118"/>
      <c r="EVV649" s="74"/>
      <c r="EVW649" s="75"/>
      <c r="EVX649" s="118"/>
      <c r="EVY649" s="74"/>
      <c r="EVZ649" s="75"/>
      <c r="EWA649" s="118"/>
      <c r="EWB649" s="74"/>
      <c r="EWC649" s="75"/>
      <c r="EWD649" s="118"/>
      <c r="EWE649" s="74"/>
      <c r="EWF649" s="75"/>
      <c r="EWG649" s="118"/>
      <c r="EWH649" s="74"/>
      <c r="EWI649" s="75"/>
      <c r="EWJ649" s="118"/>
      <c r="EWK649" s="74"/>
      <c r="EWL649" s="75"/>
      <c r="EWM649" s="118"/>
      <c r="EWN649" s="74"/>
      <c r="EWO649" s="75"/>
      <c r="EWP649" s="118"/>
      <c r="EWQ649" s="74"/>
      <c r="EWR649" s="75"/>
      <c r="EWS649" s="118"/>
      <c r="EWT649" s="74"/>
      <c r="EWU649" s="75"/>
      <c r="EWV649" s="118"/>
      <c r="EWW649" s="74"/>
      <c r="EWX649" s="75"/>
      <c r="EWY649" s="118"/>
      <c r="EWZ649" s="74"/>
      <c r="EXA649" s="75"/>
      <c r="EXB649" s="118"/>
      <c r="EXC649" s="74"/>
      <c r="EXD649" s="75"/>
      <c r="EXE649" s="118"/>
      <c r="EXF649" s="74"/>
      <c r="EXG649" s="75"/>
      <c r="EXH649" s="118"/>
      <c r="EXI649" s="74"/>
      <c r="EXJ649" s="75"/>
      <c r="EXK649" s="118"/>
      <c r="EXL649" s="74"/>
      <c r="EXM649" s="75"/>
      <c r="EXN649" s="118"/>
      <c r="EXO649" s="74"/>
      <c r="EXP649" s="75"/>
      <c r="EXQ649" s="118"/>
      <c r="EXR649" s="74"/>
      <c r="EXS649" s="75"/>
      <c r="EXT649" s="118"/>
      <c r="EXU649" s="74"/>
      <c r="EXV649" s="75"/>
      <c r="EXW649" s="118"/>
      <c r="EXX649" s="74"/>
      <c r="EXY649" s="75"/>
      <c r="EXZ649" s="118"/>
      <c r="EYA649" s="74"/>
      <c r="EYB649" s="75"/>
      <c r="EYC649" s="118"/>
      <c r="EYD649" s="74"/>
      <c r="EYE649" s="75"/>
      <c r="EYF649" s="118"/>
      <c r="EYG649" s="74"/>
      <c r="EYH649" s="75"/>
      <c r="EYI649" s="118"/>
      <c r="EYJ649" s="74"/>
      <c r="EYK649" s="75"/>
      <c r="EYL649" s="118"/>
      <c r="EYM649" s="74"/>
      <c r="EYN649" s="75"/>
      <c r="EYO649" s="118"/>
      <c r="EYP649" s="74"/>
      <c r="EYQ649" s="75"/>
      <c r="EYR649" s="118"/>
      <c r="EYS649" s="74"/>
      <c r="EYT649" s="75"/>
      <c r="EYU649" s="118"/>
      <c r="EYV649" s="74"/>
      <c r="EYW649" s="75"/>
      <c r="EYX649" s="118"/>
      <c r="EYY649" s="74"/>
      <c r="EYZ649" s="75"/>
      <c r="EZA649" s="118"/>
      <c r="EZB649" s="74"/>
      <c r="EZC649" s="75"/>
      <c r="EZD649" s="118"/>
      <c r="EZE649" s="74"/>
      <c r="EZF649" s="75"/>
      <c r="EZG649" s="118"/>
      <c r="EZH649" s="74"/>
      <c r="EZI649" s="75"/>
      <c r="EZJ649" s="118"/>
      <c r="EZK649" s="74"/>
      <c r="EZL649" s="75"/>
      <c r="EZM649" s="118"/>
      <c r="EZN649" s="74"/>
      <c r="EZO649" s="75"/>
      <c r="EZP649" s="118"/>
      <c r="EZQ649" s="74"/>
      <c r="EZR649" s="75"/>
      <c r="EZS649" s="118"/>
      <c r="EZT649" s="74"/>
      <c r="EZU649" s="75"/>
      <c r="EZV649" s="118"/>
      <c r="EZW649" s="74"/>
      <c r="EZX649" s="75"/>
      <c r="EZY649" s="118"/>
      <c r="EZZ649" s="74"/>
      <c r="FAA649" s="75"/>
      <c r="FAB649" s="118"/>
      <c r="FAC649" s="74"/>
      <c r="FAD649" s="75"/>
      <c r="FAE649" s="118"/>
      <c r="FAF649" s="74"/>
      <c r="FAG649" s="75"/>
      <c r="FAH649" s="118"/>
      <c r="FAI649" s="74"/>
      <c r="FAJ649" s="75"/>
      <c r="FAK649" s="118"/>
      <c r="FAL649" s="74"/>
      <c r="FAM649" s="75"/>
      <c r="FAN649" s="118"/>
      <c r="FAO649" s="74"/>
      <c r="FAP649" s="75"/>
      <c r="FAQ649" s="118"/>
      <c r="FAR649" s="74"/>
      <c r="FAS649" s="75"/>
      <c r="FAT649" s="118"/>
      <c r="FAU649" s="74"/>
      <c r="FAV649" s="75"/>
      <c r="FAW649" s="118"/>
      <c r="FAX649" s="74"/>
      <c r="FAY649" s="75"/>
      <c r="FAZ649" s="118"/>
      <c r="FBA649" s="74"/>
      <c r="FBB649" s="75"/>
      <c r="FBC649" s="118"/>
      <c r="FBD649" s="74"/>
      <c r="FBE649" s="75"/>
      <c r="FBF649" s="118"/>
      <c r="FBG649" s="74"/>
      <c r="FBH649" s="75"/>
      <c r="FBI649" s="118"/>
      <c r="FBJ649" s="74"/>
      <c r="FBK649" s="75"/>
      <c r="FBL649" s="118"/>
      <c r="FBM649" s="74"/>
      <c r="FBN649" s="75"/>
      <c r="FBO649" s="118"/>
      <c r="FBP649" s="74"/>
      <c r="FBQ649" s="75"/>
      <c r="FBR649" s="118"/>
      <c r="FBS649" s="74"/>
      <c r="FBT649" s="75"/>
      <c r="FBU649" s="118"/>
      <c r="FBV649" s="74"/>
      <c r="FBW649" s="75"/>
      <c r="FBX649" s="118"/>
      <c r="FBY649" s="74"/>
      <c r="FBZ649" s="75"/>
      <c r="FCA649" s="118"/>
      <c r="FCB649" s="74"/>
      <c r="FCC649" s="75"/>
      <c r="FCD649" s="118"/>
      <c r="FCE649" s="74"/>
      <c r="FCF649" s="75"/>
      <c r="FCG649" s="118"/>
      <c r="FCH649" s="74"/>
      <c r="FCI649" s="75"/>
      <c r="FCJ649" s="118"/>
      <c r="FCK649" s="74"/>
      <c r="FCL649" s="75"/>
      <c r="FCM649" s="118"/>
      <c r="FCN649" s="74"/>
      <c r="FCO649" s="75"/>
      <c r="FCP649" s="118"/>
      <c r="FCQ649" s="74"/>
      <c r="FCR649" s="75"/>
      <c r="FCS649" s="118"/>
      <c r="FCT649" s="74"/>
      <c r="FCU649" s="75"/>
      <c r="FCV649" s="118"/>
      <c r="FCW649" s="74"/>
      <c r="FCX649" s="75"/>
      <c r="FCY649" s="118"/>
      <c r="FCZ649" s="74"/>
      <c r="FDA649" s="75"/>
      <c r="FDB649" s="118"/>
      <c r="FDC649" s="74"/>
      <c r="FDD649" s="75"/>
      <c r="FDE649" s="118"/>
      <c r="FDF649" s="74"/>
      <c r="FDG649" s="75"/>
      <c r="FDH649" s="118"/>
      <c r="FDI649" s="74"/>
      <c r="FDJ649" s="75"/>
      <c r="FDK649" s="118"/>
      <c r="FDL649" s="74"/>
      <c r="FDM649" s="75"/>
      <c r="FDN649" s="118"/>
      <c r="FDO649" s="74"/>
      <c r="FDP649" s="75"/>
      <c r="FDQ649" s="118"/>
      <c r="FDR649" s="74"/>
      <c r="FDS649" s="75"/>
      <c r="FDT649" s="118"/>
      <c r="FDU649" s="74"/>
      <c r="FDV649" s="75"/>
      <c r="FDW649" s="118"/>
      <c r="FDX649" s="74"/>
      <c r="FDY649" s="75"/>
      <c r="FDZ649" s="118"/>
      <c r="FEA649" s="74"/>
      <c r="FEB649" s="75"/>
      <c r="FEC649" s="118"/>
      <c r="FED649" s="74"/>
      <c r="FEE649" s="75"/>
      <c r="FEF649" s="118"/>
      <c r="FEG649" s="74"/>
      <c r="FEH649" s="75"/>
      <c r="FEI649" s="118"/>
      <c r="FEJ649" s="74"/>
      <c r="FEK649" s="75"/>
      <c r="FEL649" s="118"/>
      <c r="FEM649" s="74"/>
      <c r="FEN649" s="75"/>
      <c r="FEO649" s="118"/>
      <c r="FEP649" s="74"/>
      <c r="FEQ649" s="75"/>
      <c r="FER649" s="118"/>
      <c r="FES649" s="74"/>
      <c r="FET649" s="75"/>
      <c r="FEU649" s="118"/>
      <c r="FEV649" s="74"/>
      <c r="FEW649" s="75"/>
      <c r="FEX649" s="118"/>
      <c r="FEY649" s="74"/>
      <c r="FEZ649" s="75"/>
      <c r="FFA649" s="118"/>
      <c r="FFB649" s="74"/>
      <c r="FFC649" s="75"/>
      <c r="FFD649" s="118"/>
      <c r="FFE649" s="74"/>
      <c r="FFF649" s="75"/>
      <c r="FFG649" s="118"/>
      <c r="FFH649" s="74"/>
      <c r="FFI649" s="75"/>
      <c r="FFJ649" s="118"/>
      <c r="FFK649" s="74"/>
      <c r="FFL649" s="75"/>
      <c r="FFM649" s="118"/>
      <c r="FFN649" s="74"/>
      <c r="FFO649" s="75"/>
      <c r="FFP649" s="118"/>
      <c r="FFQ649" s="74"/>
      <c r="FFR649" s="75"/>
      <c r="FFS649" s="118"/>
      <c r="FFT649" s="74"/>
      <c r="FFU649" s="75"/>
      <c r="FFV649" s="118"/>
      <c r="FFW649" s="74"/>
      <c r="FFX649" s="75"/>
      <c r="FFY649" s="118"/>
      <c r="FFZ649" s="74"/>
      <c r="FGA649" s="75"/>
      <c r="FGB649" s="118"/>
      <c r="FGC649" s="74"/>
      <c r="FGD649" s="75"/>
      <c r="FGE649" s="118"/>
      <c r="FGF649" s="74"/>
      <c r="FGG649" s="75"/>
      <c r="FGH649" s="118"/>
      <c r="FGI649" s="74"/>
      <c r="FGJ649" s="75"/>
      <c r="FGK649" s="118"/>
      <c r="FGL649" s="74"/>
      <c r="FGM649" s="75"/>
      <c r="FGN649" s="118"/>
      <c r="FGO649" s="74"/>
      <c r="FGP649" s="75"/>
      <c r="FGQ649" s="118"/>
      <c r="FGR649" s="74"/>
      <c r="FGS649" s="75"/>
      <c r="FGT649" s="118"/>
      <c r="FGU649" s="74"/>
      <c r="FGV649" s="75"/>
      <c r="FGW649" s="118"/>
      <c r="FGX649" s="74"/>
      <c r="FGY649" s="75"/>
      <c r="FGZ649" s="118"/>
      <c r="FHA649" s="74"/>
      <c r="FHB649" s="75"/>
      <c r="FHC649" s="118"/>
      <c r="FHD649" s="74"/>
      <c r="FHE649" s="75"/>
      <c r="FHF649" s="118"/>
      <c r="FHG649" s="74"/>
      <c r="FHH649" s="75"/>
      <c r="FHI649" s="118"/>
      <c r="FHJ649" s="74"/>
      <c r="FHK649" s="75"/>
      <c r="FHL649" s="118"/>
      <c r="FHM649" s="74"/>
      <c r="FHN649" s="75"/>
      <c r="FHO649" s="118"/>
      <c r="FHP649" s="74"/>
      <c r="FHQ649" s="75"/>
      <c r="FHR649" s="118"/>
      <c r="FHS649" s="74"/>
      <c r="FHT649" s="75"/>
      <c r="FHU649" s="118"/>
      <c r="FHV649" s="74"/>
      <c r="FHW649" s="75"/>
      <c r="FHX649" s="118"/>
      <c r="FHY649" s="74"/>
      <c r="FHZ649" s="75"/>
      <c r="FIA649" s="118"/>
      <c r="FIB649" s="74"/>
      <c r="FIC649" s="75"/>
      <c r="FID649" s="118"/>
      <c r="FIE649" s="74"/>
      <c r="FIF649" s="75"/>
      <c r="FIG649" s="118"/>
      <c r="FIH649" s="74"/>
      <c r="FII649" s="75"/>
      <c r="FIJ649" s="118"/>
      <c r="FIK649" s="74"/>
      <c r="FIL649" s="75"/>
      <c r="FIM649" s="118"/>
      <c r="FIN649" s="74"/>
      <c r="FIO649" s="75"/>
      <c r="FIP649" s="118"/>
      <c r="FIQ649" s="74"/>
      <c r="FIR649" s="75"/>
      <c r="FIS649" s="118"/>
      <c r="FIT649" s="74"/>
      <c r="FIU649" s="75"/>
      <c r="FIV649" s="118"/>
      <c r="FIW649" s="74"/>
      <c r="FIX649" s="75"/>
      <c r="FIY649" s="118"/>
      <c r="FIZ649" s="74"/>
      <c r="FJA649" s="75"/>
      <c r="FJB649" s="118"/>
      <c r="FJC649" s="74"/>
      <c r="FJD649" s="75"/>
      <c r="FJE649" s="118"/>
      <c r="FJF649" s="74"/>
      <c r="FJG649" s="75"/>
      <c r="FJH649" s="118"/>
      <c r="FJI649" s="74"/>
      <c r="FJJ649" s="75"/>
      <c r="FJK649" s="118"/>
      <c r="FJL649" s="74"/>
      <c r="FJM649" s="75"/>
      <c r="FJN649" s="118"/>
      <c r="FJO649" s="74"/>
      <c r="FJP649" s="75"/>
      <c r="FJQ649" s="118"/>
      <c r="FJR649" s="74"/>
      <c r="FJS649" s="75"/>
      <c r="FJT649" s="118"/>
      <c r="FJU649" s="74"/>
      <c r="FJV649" s="75"/>
      <c r="FJW649" s="118"/>
      <c r="FJX649" s="74"/>
      <c r="FJY649" s="75"/>
      <c r="FJZ649" s="118"/>
      <c r="FKA649" s="74"/>
      <c r="FKB649" s="75"/>
      <c r="FKC649" s="118"/>
      <c r="FKD649" s="74"/>
      <c r="FKE649" s="75"/>
      <c r="FKF649" s="118"/>
      <c r="FKG649" s="74"/>
      <c r="FKH649" s="75"/>
      <c r="FKI649" s="118"/>
      <c r="FKJ649" s="74"/>
      <c r="FKK649" s="75"/>
      <c r="FKL649" s="118"/>
      <c r="FKM649" s="74"/>
      <c r="FKN649" s="75"/>
      <c r="FKO649" s="118"/>
      <c r="FKP649" s="74"/>
      <c r="FKQ649" s="75"/>
      <c r="FKR649" s="118"/>
      <c r="FKS649" s="74"/>
      <c r="FKT649" s="75"/>
      <c r="FKU649" s="118"/>
      <c r="FKV649" s="74"/>
      <c r="FKW649" s="75"/>
      <c r="FKX649" s="118"/>
      <c r="FKY649" s="74"/>
      <c r="FKZ649" s="75"/>
      <c r="FLA649" s="118"/>
      <c r="FLB649" s="74"/>
      <c r="FLC649" s="75"/>
      <c r="FLD649" s="118"/>
      <c r="FLE649" s="74"/>
      <c r="FLF649" s="75"/>
      <c r="FLG649" s="118"/>
      <c r="FLH649" s="74"/>
      <c r="FLI649" s="75"/>
      <c r="FLJ649" s="118"/>
      <c r="FLK649" s="74"/>
      <c r="FLL649" s="75"/>
      <c r="FLM649" s="118"/>
      <c r="FLN649" s="74"/>
      <c r="FLO649" s="75"/>
      <c r="FLP649" s="118"/>
      <c r="FLQ649" s="74"/>
      <c r="FLR649" s="75"/>
      <c r="FLS649" s="118"/>
      <c r="FLT649" s="74"/>
      <c r="FLU649" s="75"/>
      <c r="FLV649" s="118"/>
      <c r="FLW649" s="74"/>
      <c r="FLX649" s="75"/>
      <c r="FLY649" s="118"/>
      <c r="FLZ649" s="74"/>
      <c r="FMA649" s="75"/>
      <c r="FMB649" s="118"/>
      <c r="FMC649" s="74"/>
      <c r="FMD649" s="75"/>
      <c r="FME649" s="118"/>
      <c r="FMF649" s="74"/>
      <c r="FMG649" s="75"/>
      <c r="FMH649" s="118"/>
      <c r="FMI649" s="74"/>
      <c r="FMJ649" s="75"/>
      <c r="FMK649" s="118"/>
      <c r="FML649" s="74"/>
      <c r="FMM649" s="75"/>
      <c r="FMN649" s="118"/>
      <c r="FMO649" s="74"/>
      <c r="FMP649" s="75"/>
      <c r="FMQ649" s="118"/>
      <c r="FMR649" s="74"/>
      <c r="FMS649" s="75"/>
      <c r="FMT649" s="118"/>
      <c r="FMU649" s="74"/>
      <c r="FMV649" s="75"/>
      <c r="FMW649" s="118"/>
      <c r="FMX649" s="74"/>
      <c r="FMY649" s="75"/>
      <c r="FMZ649" s="118"/>
      <c r="FNA649" s="74"/>
      <c r="FNB649" s="75"/>
      <c r="FNC649" s="118"/>
      <c r="FND649" s="74"/>
      <c r="FNE649" s="75"/>
      <c r="FNF649" s="118"/>
      <c r="FNG649" s="74"/>
      <c r="FNH649" s="75"/>
      <c r="FNI649" s="118"/>
      <c r="FNJ649" s="74"/>
      <c r="FNK649" s="75"/>
      <c r="FNL649" s="118"/>
      <c r="FNM649" s="74"/>
      <c r="FNN649" s="75"/>
      <c r="FNO649" s="118"/>
      <c r="FNP649" s="74"/>
      <c r="FNQ649" s="75"/>
      <c r="FNR649" s="118"/>
      <c r="FNS649" s="74"/>
      <c r="FNT649" s="75"/>
      <c r="FNU649" s="118"/>
      <c r="FNV649" s="74"/>
      <c r="FNW649" s="75"/>
      <c r="FNX649" s="118"/>
      <c r="FNY649" s="74"/>
      <c r="FNZ649" s="75"/>
      <c r="FOA649" s="118"/>
      <c r="FOB649" s="74"/>
      <c r="FOC649" s="75"/>
      <c r="FOD649" s="118"/>
      <c r="FOE649" s="74"/>
      <c r="FOF649" s="75"/>
      <c r="FOG649" s="118"/>
      <c r="FOH649" s="74"/>
      <c r="FOI649" s="75"/>
      <c r="FOJ649" s="118"/>
      <c r="FOK649" s="74"/>
      <c r="FOL649" s="75"/>
      <c r="FOM649" s="118"/>
      <c r="FON649" s="74"/>
      <c r="FOO649" s="75"/>
      <c r="FOP649" s="118"/>
      <c r="FOQ649" s="74"/>
      <c r="FOR649" s="75"/>
      <c r="FOS649" s="118"/>
      <c r="FOT649" s="74"/>
      <c r="FOU649" s="75"/>
      <c r="FOV649" s="118"/>
      <c r="FOW649" s="74"/>
      <c r="FOX649" s="75"/>
      <c r="FOY649" s="118"/>
      <c r="FOZ649" s="74"/>
      <c r="FPA649" s="75"/>
      <c r="FPB649" s="118"/>
      <c r="FPC649" s="74"/>
      <c r="FPD649" s="75"/>
      <c r="FPE649" s="118"/>
      <c r="FPF649" s="74"/>
      <c r="FPG649" s="75"/>
      <c r="FPH649" s="118"/>
      <c r="FPI649" s="74"/>
      <c r="FPJ649" s="75"/>
      <c r="FPK649" s="118"/>
      <c r="FPL649" s="74"/>
      <c r="FPM649" s="75"/>
      <c r="FPN649" s="118"/>
      <c r="FPO649" s="74"/>
      <c r="FPP649" s="75"/>
      <c r="FPQ649" s="118"/>
      <c r="FPR649" s="74"/>
      <c r="FPS649" s="75"/>
      <c r="FPT649" s="118"/>
      <c r="FPU649" s="74"/>
      <c r="FPV649" s="75"/>
      <c r="FPW649" s="118"/>
      <c r="FPX649" s="74"/>
      <c r="FPY649" s="75"/>
      <c r="FPZ649" s="118"/>
      <c r="FQA649" s="74"/>
      <c r="FQB649" s="75"/>
      <c r="FQC649" s="118"/>
      <c r="FQD649" s="74"/>
      <c r="FQE649" s="75"/>
      <c r="FQF649" s="118"/>
      <c r="FQG649" s="74"/>
      <c r="FQH649" s="75"/>
      <c r="FQI649" s="118"/>
      <c r="FQJ649" s="74"/>
      <c r="FQK649" s="75"/>
      <c r="FQL649" s="118"/>
      <c r="FQM649" s="74"/>
      <c r="FQN649" s="75"/>
      <c r="FQO649" s="118"/>
      <c r="FQP649" s="74"/>
      <c r="FQQ649" s="75"/>
      <c r="FQR649" s="118"/>
      <c r="FQS649" s="74"/>
      <c r="FQT649" s="75"/>
      <c r="FQU649" s="118"/>
      <c r="FQV649" s="74"/>
      <c r="FQW649" s="75"/>
      <c r="FQX649" s="118"/>
      <c r="FQY649" s="74"/>
      <c r="FQZ649" s="75"/>
      <c r="FRA649" s="118"/>
      <c r="FRB649" s="74"/>
      <c r="FRC649" s="75"/>
      <c r="FRD649" s="118"/>
      <c r="FRE649" s="74"/>
      <c r="FRF649" s="75"/>
      <c r="FRG649" s="118"/>
      <c r="FRH649" s="74"/>
      <c r="FRI649" s="75"/>
      <c r="FRJ649" s="118"/>
      <c r="FRK649" s="74"/>
      <c r="FRL649" s="75"/>
      <c r="FRM649" s="118"/>
      <c r="FRN649" s="74"/>
      <c r="FRO649" s="75"/>
      <c r="FRP649" s="118"/>
      <c r="FRQ649" s="74"/>
      <c r="FRR649" s="75"/>
      <c r="FRS649" s="118"/>
      <c r="FRT649" s="74"/>
      <c r="FRU649" s="75"/>
      <c r="FRV649" s="118"/>
      <c r="FRW649" s="74"/>
      <c r="FRX649" s="75"/>
      <c r="FRY649" s="118"/>
      <c r="FRZ649" s="74"/>
      <c r="FSA649" s="75"/>
      <c r="FSB649" s="118"/>
      <c r="FSC649" s="74"/>
      <c r="FSD649" s="75"/>
      <c r="FSE649" s="118"/>
      <c r="FSF649" s="74"/>
      <c r="FSG649" s="75"/>
      <c r="FSH649" s="118"/>
      <c r="FSI649" s="74"/>
      <c r="FSJ649" s="75"/>
      <c r="FSK649" s="118"/>
      <c r="FSL649" s="74"/>
      <c r="FSM649" s="75"/>
      <c r="FSN649" s="118"/>
      <c r="FSO649" s="74"/>
      <c r="FSP649" s="75"/>
      <c r="FSQ649" s="118"/>
      <c r="FSR649" s="74"/>
      <c r="FSS649" s="75"/>
      <c r="FST649" s="118"/>
      <c r="FSU649" s="74"/>
      <c r="FSV649" s="75"/>
      <c r="FSW649" s="118"/>
      <c r="FSX649" s="74"/>
      <c r="FSY649" s="75"/>
      <c r="FSZ649" s="118"/>
      <c r="FTA649" s="74"/>
      <c r="FTB649" s="75"/>
      <c r="FTC649" s="118"/>
      <c r="FTD649" s="74"/>
      <c r="FTE649" s="75"/>
      <c r="FTF649" s="118"/>
      <c r="FTG649" s="74"/>
      <c r="FTH649" s="75"/>
      <c r="FTI649" s="118"/>
      <c r="FTJ649" s="74"/>
      <c r="FTK649" s="75"/>
      <c r="FTL649" s="118"/>
      <c r="FTM649" s="74"/>
      <c r="FTN649" s="75"/>
      <c r="FTO649" s="118"/>
      <c r="FTP649" s="74"/>
      <c r="FTQ649" s="75"/>
      <c r="FTR649" s="118"/>
      <c r="FTS649" s="74"/>
      <c r="FTT649" s="75"/>
      <c r="FTU649" s="118"/>
      <c r="FTV649" s="74"/>
      <c r="FTW649" s="75"/>
      <c r="FTX649" s="118"/>
      <c r="FTY649" s="74"/>
      <c r="FTZ649" s="75"/>
      <c r="FUA649" s="118"/>
      <c r="FUB649" s="74"/>
      <c r="FUC649" s="75"/>
      <c r="FUD649" s="118"/>
      <c r="FUE649" s="74"/>
      <c r="FUF649" s="75"/>
      <c r="FUG649" s="118"/>
      <c r="FUH649" s="74"/>
      <c r="FUI649" s="75"/>
      <c r="FUJ649" s="118"/>
      <c r="FUK649" s="74"/>
      <c r="FUL649" s="75"/>
      <c r="FUM649" s="118"/>
      <c r="FUN649" s="74"/>
      <c r="FUO649" s="75"/>
      <c r="FUP649" s="118"/>
      <c r="FUQ649" s="74"/>
      <c r="FUR649" s="75"/>
      <c r="FUS649" s="118"/>
      <c r="FUT649" s="74"/>
      <c r="FUU649" s="75"/>
      <c r="FUV649" s="118"/>
      <c r="FUW649" s="74"/>
      <c r="FUX649" s="75"/>
      <c r="FUY649" s="118"/>
      <c r="FUZ649" s="74"/>
      <c r="FVA649" s="75"/>
      <c r="FVB649" s="118"/>
      <c r="FVC649" s="74"/>
      <c r="FVD649" s="75"/>
      <c r="FVE649" s="118"/>
      <c r="FVF649" s="74"/>
      <c r="FVG649" s="75"/>
      <c r="FVH649" s="118"/>
      <c r="FVI649" s="74"/>
      <c r="FVJ649" s="75"/>
      <c r="FVK649" s="118"/>
      <c r="FVL649" s="74"/>
      <c r="FVM649" s="75"/>
      <c r="FVN649" s="118"/>
      <c r="FVO649" s="74"/>
      <c r="FVP649" s="75"/>
      <c r="FVQ649" s="118"/>
      <c r="FVR649" s="74"/>
      <c r="FVS649" s="75"/>
      <c r="FVT649" s="118"/>
      <c r="FVU649" s="74"/>
      <c r="FVV649" s="75"/>
      <c r="FVW649" s="118"/>
      <c r="FVX649" s="74"/>
      <c r="FVY649" s="75"/>
      <c r="FVZ649" s="118"/>
      <c r="FWA649" s="74"/>
      <c r="FWB649" s="75"/>
      <c r="FWC649" s="118"/>
      <c r="FWD649" s="74"/>
      <c r="FWE649" s="75"/>
      <c r="FWF649" s="118"/>
      <c r="FWG649" s="74"/>
      <c r="FWH649" s="75"/>
      <c r="FWI649" s="118"/>
      <c r="FWJ649" s="74"/>
      <c r="FWK649" s="75"/>
      <c r="FWL649" s="118"/>
      <c r="FWM649" s="74"/>
      <c r="FWN649" s="75"/>
      <c r="FWO649" s="118"/>
      <c r="FWP649" s="74"/>
      <c r="FWQ649" s="75"/>
      <c r="FWR649" s="118"/>
      <c r="FWS649" s="74"/>
      <c r="FWT649" s="75"/>
      <c r="FWU649" s="118"/>
      <c r="FWV649" s="74"/>
      <c r="FWW649" s="75"/>
      <c r="FWX649" s="118"/>
      <c r="FWY649" s="74"/>
      <c r="FWZ649" s="75"/>
      <c r="FXA649" s="118"/>
      <c r="FXB649" s="74"/>
      <c r="FXC649" s="75"/>
      <c r="FXD649" s="118"/>
      <c r="FXE649" s="74"/>
      <c r="FXF649" s="75"/>
      <c r="FXG649" s="118"/>
      <c r="FXH649" s="74"/>
      <c r="FXI649" s="75"/>
      <c r="FXJ649" s="118"/>
      <c r="FXK649" s="74"/>
      <c r="FXL649" s="75"/>
      <c r="FXM649" s="118"/>
      <c r="FXN649" s="74"/>
      <c r="FXO649" s="75"/>
      <c r="FXP649" s="118"/>
      <c r="FXQ649" s="74"/>
      <c r="FXR649" s="75"/>
      <c r="FXS649" s="118"/>
      <c r="FXT649" s="74"/>
      <c r="FXU649" s="75"/>
      <c r="FXV649" s="118"/>
      <c r="FXW649" s="74"/>
      <c r="FXX649" s="75"/>
      <c r="FXY649" s="118"/>
      <c r="FXZ649" s="74"/>
      <c r="FYA649" s="75"/>
      <c r="FYB649" s="118"/>
      <c r="FYC649" s="74"/>
      <c r="FYD649" s="75"/>
      <c r="FYE649" s="118"/>
      <c r="FYF649" s="74"/>
      <c r="FYG649" s="75"/>
      <c r="FYH649" s="118"/>
      <c r="FYI649" s="74"/>
      <c r="FYJ649" s="75"/>
      <c r="FYK649" s="118"/>
      <c r="FYL649" s="74"/>
      <c r="FYM649" s="75"/>
      <c r="FYN649" s="118"/>
      <c r="FYO649" s="74"/>
      <c r="FYP649" s="75"/>
      <c r="FYQ649" s="118"/>
      <c r="FYR649" s="74"/>
      <c r="FYS649" s="75"/>
      <c r="FYT649" s="118"/>
      <c r="FYU649" s="74"/>
      <c r="FYV649" s="75"/>
      <c r="FYW649" s="118"/>
      <c r="FYX649" s="74"/>
      <c r="FYY649" s="75"/>
      <c r="FYZ649" s="118"/>
      <c r="FZA649" s="74"/>
      <c r="FZB649" s="75"/>
      <c r="FZC649" s="118"/>
      <c r="FZD649" s="74"/>
      <c r="FZE649" s="75"/>
      <c r="FZF649" s="118"/>
      <c r="FZG649" s="74"/>
      <c r="FZH649" s="75"/>
      <c r="FZI649" s="118"/>
      <c r="FZJ649" s="74"/>
      <c r="FZK649" s="75"/>
      <c r="FZL649" s="118"/>
      <c r="FZM649" s="74"/>
      <c r="FZN649" s="75"/>
      <c r="FZO649" s="118"/>
      <c r="FZP649" s="74"/>
      <c r="FZQ649" s="75"/>
      <c r="FZR649" s="118"/>
      <c r="FZS649" s="74"/>
      <c r="FZT649" s="75"/>
      <c r="FZU649" s="118"/>
      <c r="FZV649" s="74"/>
      <c r="FZW649" s="75"/>
      <c r="FZX649" s="118"/>
      <c r="FZY649" s="74"/>
      <c r="FZZ649" s="75"/>
      <c r="GAA649" s="118"/>
      <c r="GAB649" s="74"/>
      <c r="GAC649" s="75"/>
      <c r="GAD649" s="118"/>
      <c r="GAE649" s="74"/>
      <c r="GAF649" s="75"/>
      <c r="GAG649" s="118"/>
      <c r="GAH649" s="74"/>
      <c r="GAI649" s="75"/>
      <c r="GAJ649" s="118"/>
      <c r="GAK649" s="74"/>
      <c r="GAL649" s="75"/>
      <c r="GAM649" s="118"/>
      <c r="GAN649" s="74"/>
      <c r="GAO649" s="75"/>
      <c r="GAP649" s="118"/>
      <c r="GAQ649" s="74"/>
      <c r="GAR649" s="75"/>
      <c r="GAS649" s="118"/>
      <c r="GAT649" s="74"/>
      <c r="GAU649" s="75"/>
      <c r="GAV649" s="118"/>
      <c r="GAW649" s="74"/>
      <c r="GAX649" s="75"/>
      <c r="GAY649" s="118"/>
      <c r="GAZ649" s="74"/>
      <c r="GBA649" s="75"/>
      <c r="GBB649" s="118"/>
      <c r="GBC649" s="74"/>
      <c r="GBD649" s="75"/>
      <c r="GBE649" s="118"/>
      <c r="GBF649" s="74"/>
      <c r="GBG649" s="75"/>
      <c r="GBH649" s="118"/>
      <c r="GBI649" s="74"/>
      <c r="GBJ649" s="75"/>
      <c r="GBK649" s="118"/>
      <c r="GBL649" s="74"/>
      <c r="GBM649" s="75"/>
      <c r="GBN649" s="118"/>
      <c r="GBO649" s="74"/>
      <c r="GBP649" s="75"/>
      <c r="GBQ649" s="118"/>
      <c r="GBR649" s="74"/>
      <c r="GBS649" s="75"/>
      <c r="GBT649" s="118"/>
      <c r="GBU649" s="74"/>
      <c r="GBV649" s="75"/>
      <c r="GBW649" s="118"/>
      <c r="GBX649" s="74"/>
      <c r="GBY649" s="75"/>
      <c r="GBZ649" s="118"/>
      <c r="GCA649" s="74"/>
      <c r="GCB649" s="75"/>
      <c r="GCC649" s="118"/>
      <c r="GCD649" s="74"/>
      <c r="GCE649" s="75"/>
      <c r="GCF649" s="118"/>
      <c r="GCG649" s="74"/>
      <c r="GCH649" s="75"/>
      <c r="GCI649" s="118"/>
      <c r="GCJ649" s="74"/>
      <c r="GCK649" s="75"/>
      <c r="GCL649" s="118"/>
      <c r="GCM649" s="74"/>
      <c r="GCN649" s="75"/>
      <c r="GCO649" s="118"/>
      <c r="GCP649" s="74"/>
      <c r="GCQ649" s="75"/>
      <c r="GCR649" s="118"/>
      <c r="GCS649" s="74"/>
      <c r="GCT649" s="75"/>
      <c r="GCU649" s="118"/>
      <c r="GCV649" s="74"/>
      <c r="GCW649" s="75"/>
      <c r="GCX649" s="118"/>
      <c r="GCY649" s="74"/>
      <c r="GCZ649" s="75"/>
      <c r="GDA649" s="118"/>
      <c r="GDB649" s="74"/>
      <c r="GDC649" s="75"/>
      <c r="GDD649" s="118"/>
      <c r="GDE649" s="74"/>
      <c r="GDF649" s="75"/>
      <c r="GDG649" s="118"/>
      <c r="GDH649" s="74"/>
      <c r="GDI649" s="75"/>
      <c r="GDJ649" s="118"/>
      <c r="GDK649" s="74"/>
      <c r="GDL649" s="75"/>
      <c r="GDM649" s="118"/>
      <c r="GDN649" s="74"/>
      <c r="GDO649" s="75"/>
      <c r="GDP649" s="118"/>
      <c r="GDQ649" s="74"/>
      <c r="GDR649" s="75"/>
      <c r="GDS649" s="118"/>
      <c r="GDT649" s="74"/>
      <c r="GDU649" s="75"/>
      <c r="GDV649" s="118"/>
      <c r="GDW649" s="74"/>
      <c r="GDX649" s="75"/>
      <c r="GDY649" s="118"/>
      <c r="GDZ649" s="74"/>
      <c r="GEA649" s="75"/>
      <c r="GEB649" s="118"/>
      <c r="GEC649" s="74"/>
      <c r="GED649" s="75"/>
      <c r="GEE649" s="118"/>
      <c r="GEF649" s="74"/>
      <c r="GEG649" s="75"/>
      <c r="GEH649" s="118"/>
      <c r="GEI649" s="74"/>
      <c r="GEJ649" s="75"/>
      <c r="GEK649" s="118"/>
      <c r="GEL649" s="74"/>
      <c r="GEM649" s="75"/>
      <c r="GEN649" s="118"/>
      <c r="GEO649" s="74"/>
      <c r="GEP649" s="75"/>
      <c r="GEQ649" s="118"/>
      <c r="GER649" s="74"/>
      <c r="GES649" s="75"/>
      <c r="GET649" s="118"/>
      <c r="GEU649" s="74"/>
      <c r="GEV649" s="75"/>
      <c r="GEW649" s="118"/>
      <c r="GEX649" s="74"/>
      <c r="GEY649" s="75"/>
      <c r="GEZ649" s="118"/>
      <c r="GFA649" s="74"/>
      <c r="GFB649" s="75"/>
      <c r="GFC649" s="118"/>
      <c r="GFD649" s="74"/>
      <c r="GFE649" s="75"/>
      <c r="GFF649" s="118"/>
      <c r="GFG649" s="74"/>
      <c r="GFH649" s="75"/>
      <c r="GFI649" s="118"/>
      <c r="GFJ649" s="74"/>
      <c r="GFK649" s="75"/>
      <c r="GFL649" s="118"/>
      <c r="GFM649" s="74"/>
      <c r="GFN649" s="75"/>
      <c r="GFO649" s="118"/>
      <c r="GFP649" s="74"/>
      <c r="GFQ649" s="75"/>
      <c r="GFR649" s="118"/>
      <c r="GFS649" s="74"/>
      <c r="GFT649" s="75"/>
      <c r="GFU649" s="118"/>
      <c r="GFV649" s="74"/>
      <c r="GFW649" s="75"/>
      <c r="GFX649" s="118"/>
      <c r="GFY649" s="74"/>
      <c r="GFZ649" s="75"/>
      <c r="GGA649" s="118"/>
      <c r="GGB649" s="74"/>
      <c r="GGC649" s="75"/>
      <c r="GGD649" s="118"/>
      <c r="GGE649" s="74"/>
      <c r="GGF649" s="75"/>
      <c r="GGG649" s="118"/>
      <c r="GGH649" s="74"/>
      <c r="GGI649" s="75"/>
      <c r="GGJ649" s="118"/>
      <c r="GGK649" s="74"/>
      <c r="GGL649" s="75"/>
      <c r="GGM649" s="118"/>
      <c r="GGN649" s="74"/>
      <c r="GGO649" s="75"/>
      <c r="GGP649" s="118"/>
      <c r="GGQ649" s="74"/>
      <c r="GGR649" s="75"/>
      <c r="GGS649" s="118"/>
      <c r="GGT649" s="74"/>
      <c r="GGU649" s="75"/>
      <c r="GGV649" s="118"/>
      <c r="GGW649" s="74"/>
      <c r="GGX649" s="75"/>
      <c r="GGY649" s="118"/>
      <c r="GGZ649" s="74"/>
      <c r="GHA649" s="75"/>
      <c r="GHB649" s="118"/>
      <c r="GHC649" s="74"/>
      <c r="GHD649" s="75"/>
      <c r="GHE649" s="118"/>
      <c r="GHF649" s="74"/>
      <c r="GHG649" s="75"/>
      <c r="GHH649" s="118"/>
      <c r="GHI649" s="74"/>
      <c r="GHJ649" s="75"/>
      <c r="GHK649" s="118"/>
      <c r="GHL649" s="74"/>
      <c r="GHM649" s="75"/>
      <c r="GHN649" s="118"/>
      <c r="GHO649" s="74"/>
      <c r="GHP649" s="75"/>
      <c r="GHQ649" s="118"/>
      <c r="GHR649" s="74"/>
      <c r="GHS649" s="75"/>
      <c r="GHT649" s="118"/>
      <c r="GHU649" s="74"/>
      <c r="GHV649" s="75"/>
      <c r="GHW649" s="118"/>
      <c r="GHX649" s="74"/>
      <c r="GHY649" s="75"/>
      <c r="GHZ649" s="118"/>
      <c r="GIA649" s="74"/>
      <c r="GIB649" s="75"/>
      <c r="GIC649" s="118"/>
      <c r="GID649" s="74"/>
      <c r="GIE649" s="75"/>
      <c r="GIF649" s="118"/>
      <c r="GIG649" s="74"/>
      <c r="GIH649" s="75"/>
      <c r="GII649" s="118"/>
      <c r="GIJ649" s="74"/>
      <c r="GIK649" s="75"/>
      <c r="GIL649" s="118"/>
      <c r="GIM649" s="74"/>
      <c r="GIN649" s="75"/>
      <c r="GIO649" s="118"/>
      <c r="GIP649" s="74"/>
      <c r="GIQ649" s="75"/>
      <c r="GIR649" s="118"/>
      <c r="GIS649" s="74"/>
      <c r="GIT649" s="75"/>
      <c r="GIU649" s="118"/>
      <c r="GIV649" s="74"/>
      <c r="GIW649" s="75"/>
      <c r="GIX649" s="118"/>
      <c r="GIY649" s="74"/>
      <c r="GIZ649" s="75"/>
      <c r="GJA649" s="118"/>
      <c r="GJB649" s="74"/>
      <c r="GJC649" s="75"/>
      <c r="GJD649" s="118"/>
      <c r="GJE649" s="74"/>
      <c r="GJF649" s="75"/>
      <c r="GJG649" s="118"/>
      <c r="GJH649" s="74"/>
      <c r="GJI649" s="75"/>
      <c r="GJJ649" s="118"/>
      <c r="GJK649" s="74"/>
      <c r="GJL649" s="75"/>
      <c r="GJM649" s="118"/>
      <c r="GJN649" s="74"/>
      <c r="GJO649" s="75"/>
      <c r="GJP649" s="118"/>
      <c r="GJQ649" s="74"/>
      <c r="GJR649" s="75"/>
      <c r="GJS649" s="118"/>
      <c r="GJT649" s="74"/>
      <c r="GJU649" s="75"/>
      <c r="GJV649" s="118"/>
      <c r="GJW649" s="74"/>
      <c r="GJX649" s="75"/>
      <c r="GJY649" s="118"/>
      <c r="GJZ649" s="74"/>
      <c r="GKA649" s="75"/>
      <c r="GKB649" s="118"/>
      <c r="GKC649" s="74"/>
      <c r="GKD649" s="75"/>
      <c r="GKE649" s="118"/>
      <c r="GKF649" s="74"/>
      <c r="GKG649" s="75"/>
      <c r="GKH649" s="118"/>
      <c r="GKI649" s="74"/>
      <c r="GKJ649" s="75"/>
      <c r="GKK649" s="118"/>
      <c r="GKL649" s="74"/>
      <c r="GKM649" s="75"/>
      <c r="GKN649" s="118"/>
      <c r="GKO649" s="74"/>
      <c r="GKP649" s="75"/>
      <c r="GKQ649" s="118"/>
      <c r="GKR649" s="74"/>
      <c r="GKS649" s="75"/>
      <c r="GKT649" s="118"/>
      <c r="GKU649" s="74"/>
      <c r="GKV649" s="75"/>
      <c r="GKW649" s="118"/>
      <c r="GKX649" s="74"/>
      <c r="GKY649" s="75"/>
      <c r="GKZ649" s="118"/>
      <c r="GLA649" s="74"/>
      <c r="GLB649" s="75"/>
      <c r="GLC649" s="118"/>
      <c r="GLD649" s="74"/>
      <c r="GLE649" s="75"/>
      <c r="GLF649" s="118"/>
      <c r="GLG649" s="74"/>
      <c r="GLH649" s="75"/>
      <c r="GLI649" s="118"/>
      <c r="GLJ649" s="74"/>
      <c r="GLK649" s="75"/>
      <c r="GLL649" s="118"/>
      <c r="GLM649" s="74"/>
      <c r="GLN649" s="75"/>
      <c r="GLO649" s="118"/>
      <c r="GLP649" s="74"/>
      <c r="GLQ649" s="75"/>
      <c r="GLR649" s="118"/>
      <c r="GLS649" s="74"/>
      <c r="GLT649" s="75"/>
      <c r="GLU649" s="118"/>
      <c r="GLV649" s="74"/>
      <c r="GLW649" s="75"/>
      <c r="GLX649" s="118"/>
      <c r="GLY649" s="74"/>
      <c r="GLZ649" s="75"/>
      <c r="GMA649" s="118"/>
      <c r="GMB649" s="74"/>
      <c r="GMC649" s="75"/>
      <c r="GMD649" s="118"/>
      <c r="GME649" s="74"/>
      <c r="GMF649" s="75"/>
      <c r="GMG649" s="118"/>
      <c r="GMH649" s="74"/>
      <c r="GMI649" s="75"/>
      <c r="GMJ649" s="118"/>
      <c r="GMK649" s="74"/>
      <c r="GML649" s="75"/>
      <c r="GMM649" s="118"/>
      <c r="GMN649" s="74"/>
      <c r="GMO649" s="75"/>
      <c r="GMP649" s="118"/>
      <c r="GMQ649" s="74"/>
      <c r="GMR649" s="75"/>
      <c r="GMS649" s="118"/>
      <c r="GMT649" s="74"/>
      <c r="GMU649" s="75"/>
      <c r="GMV649" s="118"/>
      <c r="GMW649" s="74"/>
      <c r="GMX649" s="75"/>
      <c r="GMY649" s="118"/>
      <c r="GMZ649" s="74"/>
      <c r="GNA649" s="75"/>
      <c r="GNB649" s="118"/>
      <c r="GNC649" s="74"/>
      <c r="GND649" s="75"/>
      <c r="GNE649" s="118"/>
      <c r="GNF649" s="74"/>
      <c r="GNG649" s="75"/>
      <c r="GNH649" s="118"/>
      <c r="GNI649" s="74"/>
      <c r="GNJ649" s="75"/>
      <c r="GNK649" s="118"/>
      <c r="GNL649" s="74"/>
      <c r="GNM649" s="75"/>
      <c r="GNN649" s="118"/>
      <c r="GNO649" s="74"/>
      <c r="GNP649" s="75"/>
      <c r="GNQ649" s="118"/>
      <c r="GNR649" s="74"/>
      <c r="GNS649" s="75"/>
      <c r="GNT649" s="118"/>
      <c r="GNU649" s="74"/>
      <c r="GNV649" s="75"/>
      <c r="GNW649" s="118"/>
      <c r="GNX649" s="74"/>
      <c r="GNY649" s="75"/>
      <c r="GNZ649" s="118"/>
      <c r="GOA649" s="74"/>
      <c r="GOB649" s="75"/>
      <c r="GOC649" s="118"/>
      <c r="GOD649" s="74"/>
      <c r="GOE649" s="75"/>
      <c r="GOF649" s="118"/>
      <c r="GOG649" s="74"/>
      <c r="GOH649" s="75"/>
      <c r="GOI649" s="118"/>
      <c r="GOJ649" s="74"/>
      <c r="GOK649" s="75"/>
      <c r="GOL649" s="118"/>
      <c r="GOM649" s="74"/>
      <c r="GON649" s="75"/>
      <c r="GOO649" s="118"/>
      <c r="GOP649" s="74"/>
      <c r="GOQ649" s="75"/>
      <c r="GOR649" s="118"/>
      <c r="GOS649" s="74"/>
      <c r="GOT649" s="75"/>
      <c r="GOU649" s="118"/>
      <c r="GOV649" s="74"/>
      <c r="GOW649" s="75"/>
      <c r="GOX649" s="118"/>
      <c r="GOY649" s="74"/>
      <c r="GOZ649" s="75"/>
      <c r="GPA649" s="118"/>
      <c r="GPB649" s="74"/>
      <c r="GPC649" s="75"/>
      <c r="GPD649" s="118"/>
      <c r="GPE649" s="74"/>
      <c r="GPF649" s="75"/>
      <c r="GPG649" s="118"/>
      <c r="GPH649" s="74"/>
      <c r="GPI649" s="75"/>
      <c r="GPJ649" s="118"/>
      <c r="GPK649" s="74"/>
      <c r="GPL649" s="75"/>
      <c r="GPM649" s="118"/>
      <c r="GPN649" s="74"/>
      <c r="GPO649" s="75"/>
      <c r="GPP649" s="118"/>
      <c r="GPQ649" s="74"/>
      <c r="GPR649" s="75"/>
      <c r="GPS649" s="118"/>
      <c r="GPT649" s="74"/>
      <c r="GPU649" s="75"/>
      <c r="GPV649" s="118"/>
      <c r="GPW649" s="74"/>
      <c r="GPX649" s="75"/>
      <c r="GPY649" s="118"/>
      <c r="GPZ649" s="74"/>
      <c r="GQA649" s="75"/>
      <c r="GQB649" s="118"/>
      <c r="GQC649" s="74"/>
      <c r="GQD649" s="75"/>
      <c r="GQE649" s="118"/>
      <c r="GQF649" s="74"/>
      <c r="GQG649" s="75"/>
      <c r="GQH649" s="118"/>
      <c r="GQI649" s="74"/>
      <c r="GQJ649" s="75"/>
      <c r="GQK649" s="118"/>
      <c r="GQL649" s="74"/>
      <c r="GQM649" s="75"/>
      <c r="GQN649" s="118"/>
      <c r="GQO649" s="74"/>
      <c r="GQP649" s="75"/>
      <c r="GQQ649" s="118"/>
      <c r="GQR649" s="74"/>
      <c r="GQS649" s="75"/>
      <c r="GQT649" s="118"/>
      <c r="GQU649" s="74"/>
      <c r="GQV649" s="75"/>
      <c r="GQW649" s="118"/>
      <c r="GQX649" s="74"/>
      <c r="GQY649" s="75"/>
      <c r="GQZ649" s="118"/>
      <c r="GRA649" s="74"/>
      <c r="GRB649" s="75"/>
      <c r="GRC649" s="118"/>
      <c r="GRD649" s="74"/>
      <c r="GRE649" s="75"/>
      <c r="GRF649" s="118"/>
      <c r="GRG649" s="74"/>
      <c r="GRH649" s="75"/>
      <c r="GRI649" s="118"/>
      <c r="GRJ649" s="74"/>
      <c r="GRK649" s="75"/>
      <c r="GRL649" s="118"/>
      <c r="GRM649" s="74"/>
      <c r="GRN649" s="75"/>
      <c r="GRO649" s="118"/>
      <c r="GRP649" s="74"/>
      <c r="GRQ649" s="75"/>
      <c r="GRR649" s="118"/>
      <c r="GRS649" s="74"/>
      <c r="GRT649" s="75"/>
      <c r="GRU649" s="118"/>
      <c r="GRV649" s="74"/>
      <c r="GRW649" s="75"/>
      <c r="GRX649" s="118"/>
      <c r="GRY649" s="74"/>
      <c r="GRZ649" s="75"/>
      <c r="GSA649" s="118"/>
      <c r="GSB649" s="74"/>
      <c r="GSC649" s="75"/>
      <c r="GSD649" s="118"/>
      <c r="GSE649" s="74"/>
      <c r="GSF649" s="75"/>
      <c r="GSG649" s="118"/>
      <c r="GSH649" s="74"/>
      <c r="GSI649" s="75"/>
      <c r="GSJ649" s="118"/>
      <c r="GSK649" s="74"/>
      <c r="GSL649" s="75"/>
      <c r="GSM649" s="118"/>
      <c r="GSN649" s="74"/>
      <c r="GSO649" s="75"/>
      <c r="GSP649" s="118"/>
      <c r="GSQ649" s="74"/>
      <c r="GSR649" s="75"/>
      <c r="GSS649" s="118"/>
      <c r="GST649" s="74"/>
      <c r="GSU649" s="75"/>
      <c r="GSV649" s="118"/>
      <c r="GSW649" s="74"/>
      <c r="GSX649" s="75"/>
      <c r="GSY649" s="118"/>
      <c r="GSZ649" s="74"/>
      <c r="GTA649" s="75"/>
      <c r="GTB649" s="118"/>
      <c r="GTC649" s="74"/>
      <c r="GTD649" s="75"/>
      <c r="GTE649" s="118"/>
      <c r="GTF649" s="74"/>
      <c r="GTG649" s="75"/>
      <c r="GTH649" s="118"/>
      <c r="GTI649" s="74"/>
      <c r="GTJ649" s="75"/>
      <c r="GTK649" s="118"/>
      <c r="GTL649" s="74"/>
      <c r="GTM649" s="75"/>
      <c r="GTN649" s="118"/>
      <c r="GTO649" s="74"/>
      <c r="GTP649" s="75"/>
      <c r="GTQ649" s="118"/>
      <c r="GTR649" s="74"/>
      <c r="GTS649" s="75"/>
      <c r="GTT649" s="118"/>
      <c r="GTU649" s="74"/>
      <c r="GTV649" s="75"/>
      <c r="GTW649" s="118"/>
      <c r="GTX649" s="74"/>
      <c r="GTY649" s="75"/>
      <c r="GTZ649" s="118"/>
      <c r="GUA649" s="74"/>
      <c r="GUB649" s="75"/>
      <c r="GUC649" s="118"/>
      <c r="GUD649" s="74"/>
      <c r="GUE649" s="75"/>
      <c r="GUF649" s="118"/>
      <c r="GUG649" s="74"/>
      <c r="GUH649" s="75"/>
      <c r="GUI649" s="118"/>
      <c r="GUJ649" s="74"/>
      <c r="GUK649" s="75"/>
      <c r="GUL649" s="118"/>
      <c r="GUM649" s="74"/>
      <c r="GUN649" s="75"/>
      <c r="GUO649" s="118"/>
      <c r="GUP649" s="74"/>
      <c r="GUQ649" s="75"/>
      <c r="GUR649" s="118"/>
      <c r="GUS649" s="74"/>
      <c r="GUT649" s="75"/>
      <c r="GUU649" s="118"/>
      <c r="GUV649" s="74"/>
      <c r="GUW649" s="75"/>
      <c r="GUX649" s="118"/>
      <c r="GUY649" s="74"/>
      <c r="GUZ649" s="75"/>
      <c r="GVA649" s="118"/>
      <c r="GVB649" s="74"/>
      <c r="GVC649" s="75"/>
      <c r="GVD649" s="118"/>
      <c r="GVE649" s="74"/>
      <c r="GVF649" s="75"/>
      <c r="GVG649" s="118"/>
      <c r="GVH649" s="74"/>
      <c r="GVI649" s="75"/>
      <c r="GVJ649" s="118"/>
      <c r="GVK649" s="74"/>
      <c r="GVL649" s="75"/>
      <c r="GVM649" s="118"/>
      <c r="GVN649" s="74"/>
      <c r="GVO649" s="75"/>
      <c r="GVP649" s="118"/>
      <c r="GVQ649" s="74"/>
      <c r="GVR649" s="75"/>
      <c r="GVS649" s="118"/>
      <c r="GVT649" s="74"/>
      <c r="GVU649" s="75"/>
      <c r="GVV649" s="118"/>
      <c r="GVW649" s="74"/>
      <c r="GVX649" s="75"/>
      <c r="GVY649" s="118"/>
      <c r="GVZ649" s="74"/>
      <c r="GWA649" s="75"/>
      <c r="GWB649" s="118"/>
      <c r="GWC649" s="74"/>
      <c r="GWD649" s="75"/>
      <c r="GWE649" s="118"/>
      <c r="GWF649" s="74"/>
      <c r="GWG649" s="75"/>
      <c r="GWH649" s="118"/>
      <c r="GWI649" s="74"/>
      <c r="GWJ649" s="75"/>
      <c r="GWK649" s="118"/>
      <c r="GWL649" s="74"/>
      <c r="GWM649" s="75"/>
      <c r="GWN649" s="118"/>
      <c r="GWO649" s="74"/>
      <c r="GWP649" s="75"/>
      <c r="GWQ649" s="118"/>
      <c r="GWR649" s="74"/>
      <c r="GWS649" s="75"/>
      <c r="GWT649" s="118"/>
      <c r="GWU649" s="74"/>
      <c r="GWV649" s="75"/>
      <c r="GWW649" s="118"/>
      <c r="GWX649" s="74"/>
      <c r="GWY649" s="75"/>
      <c r="GWZ649" s="118"/>
      <c r="GXA649" s="74"/>
      <c r="GXB649" s="75"/>
      <c r="GXC649" s="118"/>
      <c r="GXD649" s="74"/>
      <c r="GXE649" s="75"/>
      <c r="GXF649" s="118"/>
      <c r="GXG649" s="74"/>
      <c r="GXH649" s="75"/>
      <c r="GXI649" s="118"/>
      <c r="GXJ649" s="74"/>
      <c r="GXK649" s="75"/>
      <c r="GXL649" s="118"/>
      <c r="GXM649" s="74"/>
      <c r="GXN649" s="75"/>
      <c r="GXO649" s="118"/>
      <c r="GXP649" s="74"/>
      <c r="GXQ649" s="75"/>
      <c r="GXR649" s="118"/>
      <c r="GXS649" s="74"/>
      <c r="GXT649" s="75"/>
      <c r="GXU649" s="118"/>
      <c r="GXV649" s="74"/>
      <c r="GXW649" s="75"/>
      <c r="GXX649" s="118"/>
      <c r="GXY649" s="74"/>
      <c r="GXZ649" s="75"/>
      <c r="GYA649" s="118"/>
      <c r="GYB649" s="74"/>
      <c r="GYC649" s="75"/>
      <c r="GYD649" s="118"/>
      <c r="GYE649" s="74"/>
      <c r="GYF649" s="75"/>
      <c r="GYG649" s="118"/>
      <c r="GYH649" s="74"/>
      <c r="GYI649" s="75"/>
      <c r="GYJ649" s="118"/>
      <c r="GYK649" s="74"/>
      <c r="GYL649" s="75"/>
      <c r="GYM649" s="118"/>
      <c r="GYN649" s="74"/>
      <c r="GYO649" s="75"/>
      <c r="GYP649" s="118"/>
      <c r="GYQ649" s="74"/>
      <c r="GYR649" s="75"/>
      <c r="GYS649" s="118"/>
      <c r="GYT649" s="74"/>
      <c r="GYU649" s="75"/>
      <c r="GYV649" s="118"/>
      <c r="GYW649" s="74"/>
      <c r="GYX649" s="75"/>
      <c r="GYY649" s="118"/>
      <c r="GYZ649" s="74"/>
      <c r="GZA649" s="75"/>
      <c r="GZB649" s="118"/>
      <c r="GZC649" s="74"/>
      <c r="GZD649" s="75"/>
      <c r="GZE649" s="118"/>
      <c r="GZF649" s="74"/>
      <c r="GZG649" s="75"/>
      <c r="GZH649" s="118"/>
      <c r="GZI649" s="74"/>
      <c r="GZJ649" s="75"/>
      <c r="GZK649" s="118"/>
      <c r="GZL649" s="74"/>
      <c r="GZM649" s="75"/>
      <c r="GZN649" s="118"/>
      <c r="GZO649" s="74"/>
      <c r="GZP649" s="75"/>
      <c r="GZQ649" s="118"/>
      <c r="GZR649" s="74"/>
      <c r="GZS649" s="75"/>
      <c r="GZT649" s="118"/>
      <c r="GZU649" s="74"/>
      <c r="GZV649" s="75"/>
      <c r="GZW649" s="118"/>
      <c r="GZX649" s="74"/>
      <c r="GZY649" s="75"/>
      <c r="GZZ649" s="118"/>
      <c r="HAA649" s="74"/>
      <c r="HAB649" s="75"/>
      <c r="HAC649" s="118"/>
      <c r="HAD649" s="74"/>
      <c r="HAE649" s="75"/>
      <c r="HAF649" s="118"/>
      <c r="HAG649" s="74"/>
      <c r="HAH649" s="75"/>
      <c r="HAI649" s="118"/>
      <c r="HAJ649" s="74"/>
      <c r="HAK649" s="75"/>
      <c r="HAL649" s="118"/>
      <c r="HAM649" s="74"/>
      <c r="HAN649" s="75"/>
      <c r="HAO649" s="118"/>
      <c r="HAP649" s="74"/>
      <c r="HAQ649" s="75"/>
      <c r="HAR649" s="118"/>
      <c r="HAS649" s="74"/>
      <c r="HAT649" s="75"/>
      <c r="HAU649" s="118"/>
      <c r="HAV649" s="74"/>
      <c r="HAW649" s="75"/>
      <c r="HAX649" s="118"/>
      <c r="HAY649" s="74"/>
      <c r="HAZ649" s="75"/>
      <c r="HBA649" s="118"/>
      <c r="HBB649" s="74"/>
      <c r="HBC649" s="75"/>
      <c r="HBD649" s="118"/>
      <c r="HBE649" s="74"/>
      <c r="HBF649" s="75"/>
      <c r="HBG649" s="118"/>
      <c r="HBH649" s="74"/>
      <c r="HBI649" s="75"/>
      <c r="HBJ649" s="118"/>
      <c r="HBK649" s="74"/>
      <c r="HBL649" s="75"/>
      <c r="HBM649" s="118"/>
      <c r="HBN649" s="74"/>
      <c r="HBO649" s="75"/>
      <c r="HBP649" s="118"/>
      <c r="HBQ649" s="74"/>
      <c r="HBR649" s="75"/>
      <c r="HBS649" s="118"/>
      <c r="HBT649" s="74"/>
      <c r="HBU649" s="75"/>
      <c r="HBV649" s="118"/>
      <c r="HBW649" s="74"/>
      <c r="HBX649" s="75"/>
      <c r="HBY649" s="118"/>
      <c r="HBZ649" s="74"/>
      <c r="HCA649" s="75"/>
      <c r="HCB649" s="118"/>
      <c r="HCC649" s="74"/>
      <c r="HCD649" s="75"/>
      <c r="HCE649" s="118"/>
      <c r="HCF649" s="74"/>
      <c r="HCG649" s="75"/>
      <c r="HCH649" s="118"/>
      <c r="HCI649" s="74"/>
      <c r="HCJ649" s="75"/>
      <c r="HCK649" s="118"/>
      <c r="HCL649" s="74"/>
      <c r="HCM649" s="75"/>
      <c r="HCN649" s="118"/>
      <c r="HCO649" s="74"/>
      <c r="HCP649" s="75"/>
      <c r="HCQ649" s="118"/>
      <c r="HCR649" s="74"/>
      <c r="HCS649" s="75"/>
      <c r="HCT649" s="118"/>
      <c r="HCU649" s="74"/>
      <c r="HCV649" s="75"/>
      <c r="HCW649" s="118"/>
      <c r="HCX649" s="74"/>
      <c r="HCY649" s="75"/>
      <c r="HCZ649" s="118"/>
      <c r="HDA649" s="74"/>
      <c r="HDB649" s="75"/>
      <c r="HDC649" s="118"/>
      <c r="HDD649" s="74"/>
      <c r="HDE649" s="75"/>
      <c r="HDF649" s="118"/>
      <c r="HDG649" s="74"/>
      <c r="HDH649" s="75"/>
      <c r="HDI649" s="118"/>
      <c r="HDJ649" s="74"/>
      <c r="HDK649" s="75"/>
      <c r="HDL649" s="118"/>
      <c r="HDM649" s="74"/>
      <c r="HDN649" s="75"/>
      <c r="HDO649" s="118"/>
      <c r="HDP649" s="74"/>
      <c r="HDQ649" s="75"/>
      <c r="HDR649" s="118"/>
      <c r="HDS649" s="74"/>
      <c r="HDT649" s="75"/>
      <c r="HDU649" s="118"/>
      <c r="HDV649" s="74"/>
      <c r="HDW649" s="75"/>
      <c r="HDX649" s="118"/>
      <c r="HDY649" s="74"/>
      <c r="HDZ649" s="75"/>
      <c r="HEA649" s="118"/>
      <c r="HEB649" s="74"/>
      <c r="HEC649" s="75"/>
      <c r="HED649" s="118"/>
      <c r="HEE649" s="74"/>
      <c r="HEF649" s="75"/>
      <c r="HEG649" s="118"/>
      <c r="HEH649" s="74"/>
      <c r="HEI649" s="75"/>
      <c r="HEJ649" s="118"/>
      <c r="HEK649" s="74"/>
      <c r="HEL649" s="75"/>
      <c r="HEM649" s="118"/>
      <c r="HEN649" s="74"/>
      <c r="HEO649" s="75"/>
      <c r="HEP649" s="118"/>
      <c r="HEQ649" s="74"/>
      <c r="HER649" s="75"/>
      <c r="HES649" s="118"/>
      <c r="HET649" s="74"/>
      <c r="HEU649" s="75"/>
      <c r="HEV649" s="118"/>
      <c r="HEW649" s="74"/>
      <c r="HEX649" s="75"/>
      <c r="HEY649" s="118"/>
      <c r="HEZ649" s="74"/>
      <c r="HFA649" s="75"/>
      <c r="HFB649" s="118"/>
      <c r="HFC649" s="74"/>
      <c r="HFD649" s="75"/>
      <c r="HFE649" s="118"/>
      <c r="HFF649" s="74"/>
      <c r="HFG649" s="75"/>
      <c r="HFH649" s="118"/>
      <c r="HFI649" s="74"/>
      <c r="HFJ649" s="75"/>
      <c r="HFK649" s="118"/>
      <c r="HFL649" s="74"/>
      <c r="HFM649" s="75"/>
      <c r="HFN649" s="118"/>
      <c r="HFO649" s="74"/>
      <c r="HFP649" s="75"/>
      <c r="HFQ649" s="118"/>
      <c r="HFR649" s="74"/>
      <c r="HFS649" s="75"/>
      <c r="HFT649" s="118"/>
      <c r="HFU649" s="74"/>
      <c r="HFV649" s="75"/>
      <c r="HFW649" s="118"/>
      <c r="HFX649" s="74"/>
      <c r="HFY649" s="75"/>
      <c r="HFZ649" s="118"/>
      <c r="HGA649" s="74"/>
      <c r="HGB649" s="75"/>
      <c r="HGC649" s="118"/>
      <c r="HGD649" s="74"/>
      <c r="HGE649" s="75"/>
      <c r="HGF649" s="118"/>
      <c r="HGG649" s="74"/>
      <c r="HGH649" s="75"/>
      <c r="HGI649" s="118"/>
      <c r="HGJ649" s="74"/>
      <c r="HGK649" s="75"/>
      <c r="HGL649" s="118"/>
      <c r="HGM649" s="74"/>
      <c r="HGN649" s="75"/>
      <c r="HGO649" s="118"/>
      <c r="HGP649" s="74"/>
      <c r="HGQ649" s="75"/>
      <c r="HGR649" s="118"/>
      <c r="HGS649" s="74"/>
      <c r="HGT649" s="75"/>
      <c r="HGU649" s="118"/>
      <c r="HGV649" s="74"/>
      <c r="HGW649" s="75"/>
      <c r="HGX649" s="118"/>
      <c r="HGY649" s="74"/>
      <c r="HGZ649" s="75"/>
      <c r="HHA649" s="118"/>
      <c r="HHB649" s="74"/>
      <c r="HHC649" s="75"/>
      <c r="HHD649" s="118"/>
      <c r="HHE649" s="74"/>
      <c r="HHF649" s="75"/>
      <c r="HHG649" s="118"/>
      <c r="HHH649" s="74"/>
      <c r="HHI649" s="75"/>
      <c r="HHJ649" s="118"/>
      <c r="HHK649" s="74"/>
      <c r="HHL649" s="75"/>
      <c r="HHM649" s="118"/>
      <c r="HHN649" s="74"/>
      <c r="HHO649" s="75"/>
      <c r="HHP649" s="118"/>
      <c r="HHQ649" s="74"/>
      <c r="HHR649" s="75"/>
      <c r="HHS649" s="118"/>
      <c r="HHT649" s="74"/>
      <c r="HHU649" s="75"/>
      <c r="HHV649" s="118"/>
      <c r="HHW649" s="74"/>
      <c r="HHX649" s="75"/>
      <c r="HHY649" s="118"/>
      <c r="HHZ649" s="74"/>
      <c r="HIA649" s="75"/>
      <c r="HIB649" s="118"/>
      <c r="HIC649" s="74"/>
      <c r="HID649" s="75"/>
      <c r="HIE649" s="118"/>
      <c r="HIF649" s="74"/>
      <c r="HIG649" s="75"/>
      <c r="HIH649" s="118"/>
      <c r="HII649" s="74"/>
      <c r="HIJ649" s="75"/>
      <c r="HIK649" s="118"/>
      <c r="HIL649" s="74"/>
      <c r="HIM649" s="75"/>
      <c r="HIN649" s="118"/>
      <c r="HIO649" s="74"/>
      <c r="HIP649" s="75"/>
      <c r="HIQ649" s="118"/>
      <c r="HIR649" s="74"/>
      <c r="HIS649" s="75"/>
      <c r="HIT649" s="118"/>
      <c r="HIU649" s="74"/>
      <c r="HIV649" s="75"/>
      <c r="HIW649" s="118"/>
      <c r="HIX649" s="74"/>
      <c r="HIY649" s="75"/>
      <c r="HIZ649" s="118"/>
      <c r="HJA649" s="74"/>
      <c r="HJB649" s="75"/>
      <c r="HJC649" s="118"/>
      <c r="HJD649" s="74"/>
      <c r="HJE649" s="75"/>
      <c r="HJF649" s="118"/>
      <c r="HJG649" s="74"/>
      <c r="HJH649" s="75"/>
      <c r="HJI649" s="118"/>
      <c r="HJJ649" s="74"/>
      <c r="HJK649" s="75"/>
      <c r="HJL649" s="118"/>
      <c r="HJM649" s="74"/>
      <c r="HJN649" s="75"/>
      <c r="HJO649" s="118"/>
      <c r="HJP649" s="74"/>
      <c r="HJQ649" s="75"/>
      <c r="HJR649" s="118"/>
      <c r="HJS649" s="74"/>
      <c r="HJT649" s="75"/>
      <c r="HJU649" s="118"/>
      <c r="HJV649" s="74"/>
      <c r="HJW649" s="75"/>
      <c r="HJX649" s="118"/>
      <c r="HJY649" s="74"/>
      <c r="HJZ649" s="75"/>
      <c r="HKA649" s="118"/>
      <c r="HKB649" s="74"/>
      <c r="HKC649" s="75"/>
      <c r="HKD649" s="118"/>
      <c r="HKE649" s="74"/>
      <c r="HKF649" s="75"/>
      <c r="HKG649" s="118"/>
      <c r="HKH649" s="74"/>
      <c r="HKI649" s="75"/>
      <c r="HKJ649" s="118"/>
      <c r="HKK649" s="74"/>
      <c r="HKL649" s="75"/>
      <c r="HKM649" s="118"/>
      <c r="HKN649" s="74"/>
      <c r="HKO649" s="75"/>
      <c r="HKP649" s="118"/>
      <c r="HKQ649" s="74"/>
      <c r="HKR649" s="75"/>
      <c r="HKS649" s="118"/>
      <c r="HKT649" s="74"/>
      <c r="HKU649" s="75"/>
      <c r="HKV649" s="118"/>
      <c r="HKW649" s="74"/>
      <c r="HKX649" s="75"/>
      <c r="HKY649" s="118"/>
      <c r="HKZ649" s="74"/>
      <c r="HLA649" s="75"/>
      <c r="HLB649" s="118"/>
      <c r="HLC649" s="74"/>
      <c r="HLD649" s="75"/>
      <c r="HLE649" s="118"/>
      <c r="HLF649" s="74"/>
      <c r="HLG649" s="75"/>
      <c r="HLH649" s="118"/>
      <c r="HLI649" s="74"/>
      <c r="HLJ649" s="75"/>
      <c r="HLK649" s="118"/>
      <c r="HLL649" s="74"/>
      <c r="HLM649" s="75"/>
      <c r="HLN649" s="118"/>
      <c r="HLO649" s="74"/>
      <c r="HLP649" s="75"/>
      <c r="HLQ649" s="118"/>
      <c r="HLR649" s="74"/>
      <c r="HLS649" s="75"/>
      <c r="HLT649" s="118"/>
      <c r="HLU649" s="74"/>
      <c r="HLV649" s="75"/>
      <c r="HLW649" s="118"/>
      <c r="HLX649" s="74"/>
      <c r="HLY649" s="75"/>
      <c r="HLZ649" s="118"/>
      <c r="HMA649" s="74"/>
      <c r="HMB649" s="75"/>
      <c r="HMC649" s="118"/>
      <c r="HMD649" s="74"/>
      <c r="HME649" s="75"/>
      <c r="HMF649" s="118"/>
      <c r="HMG649" s="74"/>
      <c r="HMH649" s="75"/>
      <c r="HMI649" s="118"/>
      <c r="HMJ649" s="74"/>
      <c r="HMK649" s="75"/>
      <c r="HML649" s="118"/>
      <c r="HMM649" s="74"/>
      <c r="HMN649" s="75"/>
      <c r="HMO649" s="118"/>
      <c r="HMP649" s="74"/>
      <c r="HMQ649" s="75"/>
      <c r="HMR649" s="118"/>
      <c r="HMS649" s="74"/>
      <c r="HMT649" s="75"/>
      <c r="HMU649" s="118"/>
      <c r="HMV649" s="74"/>
      <c r="HMW649" s="75"/>
      <c r="HMX649" s="118"/>
      <c r="HMY649" s="74"/>
      <c r="HMZ649" s="75"/>
      <c r="HNA649" s="118"/>
      <c r="HNB649" s="74"/>
      <c r="HNC649" s="75"/>
      <c r="HND649" s="118"/>
      <c r="HNE649" s="74"/>
      <c r="HNF649" s="75"/>
      <c r="HNG649" s="118"/>
      <c r="HNH649" s="74"/>
      <c r="HNI649" s="75"/>
      <c r="HNJ649" s="118"/>
      <c r="HNK649" s="74"/>
      <c r="HNL649" s="75"/>
      <c r="HNM649" s="118"/>
      <c r="HNN649" s="74"/>
      <c r="HNO649" s="75"/>
      <c r="HNP649" s="118"/>
      <c r="HNQ649" s="74"/>
      <c r="HNR649" s="75"/>
      <c r="HNS649" s="118"/>
      <c r="HNT649" s="74"/>
      <c r="HNU649" s="75"/>
      <c r="HNV649" s="118"/>
      <c r="HNW649" s="74"/>
      <c r="HNX649" s="75"/>
      <c r="HNY649" s="118"/>
      <c r="HNZ649" s="74"/>
      <c r="HOA649" s="75"/>
      <c r="HOB649" s="118"/>
      <c r="HOC649" s="74"/>
      <c r="HOD649" s="75"/>
      <c r="HOE649" s="118"/>
      <c r="HOF649" s="74"/>
      <c r="HOG649" s="75"/>
      <c r="HOH649" s="118"/>
      <c r="HOI649" s="74"/>
      <c r="HOJ649" s="75"/>
      <c r="HOK649" s="118"/>
      <c r="HOL649" s="74"/>
      <c r="HOM649" s="75"/>
      <c r="HON649" s="118"/>
      <c r="HOO649" s="74"/>
      <c r="HOP649" s="75"/>
      <c r="HOQ649" s="118"/>
      <c r="HOR649" s="74"/>
      <c r="HOS649" s="75"/>
      <c r="HOT649" s="118"/>
      <c r="HOU649" s="74"/>
      <c r="HOV649" s="75"/>
      <c r="HOW649" s="118"/>
      <c r="HOX649" s="74"/>
      <c r="HOY649" s="75"/>
      <c r="HOZ649" s="118"/>
      <c r="HPA649" s="74"/>
      <c r="HPB649" s="75"/>
      <c r="HPC649" s="118"/>
      <c r="HPD649" s="74"/>
      <c r="HPE649" s="75"/>
      <c r="HPF649" s="118"/>
      <c r="HPG649" s="74"/>
      <c r="HPH649" s="75"/>
      <c r="HPI649" s="118"/>
      <c r="HPJ649" s="74"/>
      <c r="HPK649" s="75"/>
      <c r="HPL649" s="118"/>
      <c r="HPM649" s="74"/>
      <c r="HPN649" s="75"/>
      <c r="HPO649" s="118"/>
      <c r="HPP649" s="74"/>
      <c r="HPQ649" s="75"/>
      <c r="HPR649" s="118"/>
      <c r="HPS649" s="74"/>
      <c r="HPT649" s="75"/>
      <c r="HPU649" s="118"/>
      <c r="HPV649" s="74"/>
      <c r="HPW649" s="75"/>
      <c r="HPX649" s="118"/>
      <c r="HPY649" s="74"/>
      <c r="HPZ649" s="75"/>
      <c r="HQA649" s="118"/>
      <c r="HQB649" s="74"/>
      <c r="HQC649" s="75"/>
      <c r="HQD649" s="118"/>
      <c r="HQE649" s="74"/>
      <c r="HQF649" s="75"/>
      <c r="HQG649" s="118"/>
      <c r="HQH649" s="74"/>
      <c r="HQI649" s="75"/>
      <c r="HQJ649" s="118"/>
      <c r="HQK649" s="74"/>
      <c r="HQL649" s="75"/>
      <c r="HQM649" s="118"/>
      <c r="HQN649" s="74"/>
      <c r="HQO649" s="75"/>
      <c r="HQP649" s="118"/>
      <c r="HQQ649" s="74"/>
      <c r="HQR649" s="75"/>
      <c r="HQS649" s="118"/>
      <c r="HQT649" s="74"/>
      <c r="HQU649" s="75"/>
      <c r="HQV649" s="118"/>
      <c r="HQW649" s="74"/>
      <c r="HQX649" s="75"/>
      <c r="HQY649" s="118"/>
      <c r="HQZ649" s="74"/>
      <c r="HRA649" s="75"/>
      <c r="HRB649" s="118"/>
      <c r="HRC649" s="74"/>
      <c r="HRD649" s="75"/>
      <c r="HRE649" s="118"/>
      <c r="HRF649" s="74"/>
      <c r="HRG649" s="75"/>
      <c r="HRH649" s="118"/>
      <c r="HRI649" s="74"/>
      <c r="HRJ649" s="75"/>
      <c r="HRK649" s="118"/>
      <c r="HRL649" s="74"/>
      <c r="HRM649" s="75"/>
      <c r="HRN649" s="118"/>
      <c r="HRO649" s="74"/>
      <c r="HRP649" s="75"/>
      <c r="HRQ649" s="118"/>
      <c r="HRR649" s="74"/>
      <c r="HRS649" s="75"/>
      <c r="HRT649" s="118"/>
      <c r="HRU649" s="74"/>
      <c r="HRV649" s="75"/>
      <c r="HRW649" s="118"/>
      <c r="HRX649" s="74"/>
      <c r="HRY649" s="75"/>
      <c r="HRZ649" s="118"/>
      <c r="HSA649" s="74"/>
      <c r="HSB649" s="75"/>
      <c r="HSC649" s="118"/>
      <c r="HSD649" s="74"/>
      <c r="HSE649" s="75"/>
      <c r="HSF649" s="118"/>
      <c r="HSG649" s="74"/>
      <c r="HSH649" s="75"/>
      <c r="HSI649" s="118"/>
      <c r="HSJ649" s="74"/>
      <c r="HSK649" s="75"/>
      <c r="HSL649" s="118"/>
      <c r="HSM649" s="74"/>
      <c r="HSN649" s="75"/>
      <c r="HSO649" s="118"/>
      <c r="HSP649" s="74"/>
      <c r="HSQ649" s="75"/>
      <c r="HSR649" s="118"/>
      <c r="HSS649" s="74"/>
      <c r="HST649" s="75"/>
      <c r="HSU649" s="118"/>
      <c r="HSV649" s="74"/>
      <c r="HSW649" s="75"/>
      <c r="HSX649" s="118"/>
      <c r="HSY649" s="74"/>
      <c r="HSZ649" s="75"/>
      <c r="HTA649" s="118"/>
      <c r="HTB649" s="74"/>
      <c r="HTC649" s="75"/>
      <c r="HTD649" s="118"/>
      <c r="HTE649" s="74"/>
      <c r="HTF649" s="75"/>
      <c r="HTG649" s="118"/>
      <c r="HTH649" s="74"/>
      <c r="HTI649" s="75"/>
      <c r="HTJ649" s="118"/>
      <c r="HTK649" s="74"/>
      <c r="HTL649" s="75"/>
      <c r="HTM649" s="118"/>
      <c r="HTN649" s="74"/>
      <c r="HTO649" s="75"/>
      <c r="HTP649" s="118"/>
      <c r="HTQ649" s="74"/>
      <c r="HTR649" s="75"/>
      <c r="HTS649" s="118"/>
      <c r="HTT649" s="74"/>
      <c r="HTU649" s="75"/>
      <c r="HTV649" s="118"/>
      <c r="HTW649" s="74"/>
      <c r="HTX649" s="75"/>
      <c r="HTY649" s="118"/>
      <c r="HTZ649" s="74"/>
      <c r="HUA649" s="75"/>
      <c r="HUB649" s="118"/>
      <c r="HUC649" s="74"/>
      <c r="HUD649" s="75"/>
      <c r="HUE649" s="118"/>
      <c r="HUF649" s="74"/>
      <c r="HUG649" s="75"/>
      <c r="HUH649" s="118"/>
      <c r="HUI649" s="74"/>
      <c r="HUJ649" s="75"/>
      <c r="HUK649" s="118"/>
      <c r="HUL649" s="74"/>
      <c r="HUM649" s="75"/>
      <c r="HUN649" s="118"/>
      <c r="HUO649" s="74"/>
      <c r="HUP649" s="75"/>
      <c r="HUQ649" s="118"/>
      <c r="HUR649" s="74"/>
      <c r="HUS649" s="75"/>
      <c r="HUT649" s="118"/>
      <c r="HUU649" s="74"/>
      <c r="HUV649" s="75"/>
      <c r="HUW649" s="118"/>
      <c r="HUX649" s="74"/>
      <c r="HUY649" s="75"/>
      <c r="HUZ649" s="118"/>
      <c r="HVA649" s="74"/>
      <c r="HVB649" s="75"/>
      <c r="HVC649" s="118"/>
      <c r="HVD649" s="74"/>
      <c r="HVE649" s="75"/>
      <c r="HVF649" s="118"/>
      <c r="HVG649" s="74"/>
      <c r="HVH649" s="75"/>
      <c r="HVI649" s="118"/>
      <c r="HVJ649" s="74"/>
      <c r="HVK649" s="75"/>
      <c r="HVL649" s="118"/>
      <c r="HVM649" s="74"/>
      <c r="HVN649" s="75"/>
      <c r="HVO649" s="118"/>
      <c r="HVP649" s="74"/>
      <c r="HVQ649" s="75"/>
      <c r="HVR649" s="118"/>
      <c r="HVS649" s="74"/>
      <c r="HVT649" s="75"/>
      <c r="HVU649" s="118"/>
      <c r="HVV649" s="74"/>
      <c r="HVW649" s="75"/>
      <c r="HVX649" s="118"/>
      <c r="HVY649" s="74"/>
      <c r="HVZ649" s="75"/>
      <c r="HWA649" s="118"/>
      <c r="HWB649" s="74"/>
      <c r="HWC649" s="75"/>
      <c r="HWD649" s="118"/>
      <c r="HWE649" s="74"/>
      <c r="HWF649" s="75"/>
      <c r="HWG649" s="118"/>
      <c r="HWH649" s="74"/>
      <c r="HWI649" s="75"/>
      <c r="HWJ649" s="118"/>
      <c r="HWK649" s="74"/>
      <c r="HWL649" s="75"/>
      <c r="HWM649" s="118"/>
      <c r="HWN649" s="74"/>
      <c r="HWO649" s="75"/>
      <c r="HWP649" s="118"/>
      <c r="HWQ649" s="74"/>
      <c r="HWR649" s="75"/>
      <c r="HWS649" s="118"/>
      <c r="HWT649" s="74"/>
      <c r="HWU649" s="75"/>
      <c r="HWV649" s="118"/>
      <c r="HWW649" s="74"/>
      <c r="HWX649" s="75"/>
      <c r="HWY649" s="118"/>
      <c r="HWZ649" s="74"/>
      <c r="HXA649" s="75"/>
      <c r="HXB649" s="118"/>
      <c r="HXC649" s="74"/>
      <c r="HXD649" s="75"/>
      <c r="HXE649" s="118"/>
      <c r="HXF649" s="74"/>
      <c r="HXG649" s="75"/>
      <c r="HXH649" s="118"/>
      <c r="HXI649" s="74"/>
      <c r="HXJ649" s="75"/>
      <c r="HXK649" s="118"/>
      <c r="HXL649" s="74"/>
      <c r="HXM649" s="75"/>
      <c r="HXN649" s="118"/>
      <c r="HXO649" s="74"/>
      <c r="HXP649" s="75"/>
      <c r="HXQ649" s="118"/>
      <c r="HXR649" s="74"/>
      <c r="HXS649" s="75"/>
      <c r="HXT649" s="118"/>
      <c r="HXU649" s="74"/>
      <c r="HXV649" s="75"/>
      <c r="HXW649" s="118"/>
      <c r="HXX649" s="74"/>
      <c r="HXY649" s="75"/>
      <c r="HXZ649" s="118"/>
      <c r="HYA649" s="74"/>
      <c r="HYB649" s="75"/>
      <c r="HYC649" s="118"/>
      <c r="HYD649" s="74"/>
      <c r="HYE649" s="75"/>
      <c r="HYF649" s="118"/>
      <c r="HYG649" s="74"/>
      <c r="HYH649" s="75"/>
      <c r="HYI649" s="118"/>
      <c r="HYJ649" s="74"/>
      <c r="HYK649" s="75"/>
      <c r="HYL649" s="118"/>
      <c r="HYM649" s="74"/>
      <c r="HYN649" s="75"/>
      <c r="HYO649" s="118"/>
      <c r="HYP649" s="74"/>
      <c r="HYQ649" s="75"/>
      <c r="HYR649" s="118"/>
      <c r="HYS649" s="74"/>
      <c r="HYT649" s="75"/>
      <c r="HYU649" s="118"/>
      <c r="HYV649" s="74"/>
      <c r="HYW649" s="75"/>
      <c r="HYX649" s="118"/>
      <c r="HYY649" s="74"/>
      <c r="HYZ649" s="75"/>
      <c r="HZA649" s="118"/>
      <c r="HZB649" s="74"/>
      <c r="HZC649" s="75"/>
      <c r="HZD649" s="118"/>
      <c r="HZE649" s="74"/>
      <c r="HZF649" s="75"/>
      <c r="HZG649" s="118"/>
      <c r="HZH649" s="74"/>
      <c r="HZI649" s="75"/>
      <c r="HZJ649" s="118"/>
      <c r="HZK649" s="74"/>
      <c r="HZL649" s="75"/>
      <c r="HZM649" s="118"/>
      <c r="HZN649" s="74"/>
      <c r="HZO649" s="75"/>
      <c r="HZP649" s="118"/>
      <c r="HZQ649" s="74"/>
      <c r="HZR649" s="75"/>
      <c r="HZS649" s="118"/>
      <c r="HZT649" s="74"/>
      <c r="HZU649" s="75"/>
      <c r="HZV649" s="118"/>
      <c r="HZW649" s="74"/>
      <c r="HZX649" s="75"/>
      <c r="HZY649" s="118"/>
      <c r="HZZ649" s="74"/>
      <c r="IAA649" s="75"/>
      <c r="IAB649" s="118"/>
      <c r="IAC649" s="74"/>
      <c r="IAD649" s="75"/>
      <c r="IAE649" s="118"/>
      <c r="IAF649" s="74"/>
      <c r="IAG649" s="75"/>
      <c r="IAH649" s="118"/>
      <c r="IAI649" s="74"/>
      <c r="IAJ649" s="75"/>
      <c r="IAK649" s="118"/>
      <c r="IAL649" s="74"/>
      <c r="IAM649" s="75"/>
      <c r="IAN649" s="118"/>
      <c r="IAO649" s="74"/>
      <c r="IAP649" s="75"/>
      <c r="IAQ649" s="118"/>
      <c r="IAR649" s="74"/>
      <c r="IAS649" s="75"/>
      <c r="IAT649" s="118"/>
      <c r="IAU649" s="74"/>
      <c r="IAV649" s="75"/>
      <c r="IAW649" s="118"/>
      <c r="IAX649" s="74"/>
      <c r="IAY649" s="75"/>
      <c r="IAZ649" s="118"/>
      <c r="IBA649" s="74"/>
      <c r="IBB649" s="75"/>
      <c r="IBC649" s="118"/>
      <c r="IBD649" s="74"/>
      <c r="IBE649" s="75"/>
      <c r="IBF649" s="118"/>
      <c r="IBG649" s="74"/>
      <c r="IBH649" s="75"/>
      <c r="IBI649" s="118"/>
      <c r="IBJ649" s="74"/>
      <c r="IBK649" s="75"/>
      <c r="IBL649" s="118"/>
      <c r="IBM649" s="74"/>
      <c r="IBN649" s="75"/>
      <c r="IBO649" s="118"/>
      <c r="IBP649" s="74"/>
      <c r="IBQ649" s="75"/>
      <c r="IBR649" s="118"/>
      <c r="IBS649" s="74"/>
      <c r="IBT649" s="75"/>
      <c r="IBU649" s="118"/>
      <c r="IBV649" s="74"/>
      <c r="IBW649" s="75"/>
      <c r="IBX649" s="118"/>
      <c r="IBY649" s="74"/>
      <c r="IBZ649" s="75"/>
      <c r="ICA649" s="118"/>
      <c r="ICB649" s="74"/>
      <c r="ICC649" s="75"/>
      <c r="ICD649" s="118"/>
      <c r="ICE649" s="74"/>
      <c r="ICF649" s="75"/>
      <c r="ICG649" s="118"/>
      <c r="ICH649" s="74"/>
      <c r="ICI649" s="75"/>
      <c r="ICJ649" s="118"/>
      <c r="ICK649" s="74"/>
      <c r="ICL649" s="75"/>
      <c r="ICM649" s="118"/>
      <c r="ICN649" s="74"/>
      <c r="ICO649" s="75"/>
      <c r="ICP649" s="118"/>
      <c r="ICQ649" s="74"/>
      <c r="ICR649" s="75"/>
      <c r="ICS649" s="118"/>
      <c r="ICT649" s="74"/>
      <c r="ICU649" s="75"/>
      <c r="ICV649" s="118"/>
      <c r="ICW649" s="74"/>
      <c r="ICX649" s="75"/>
      <c r="ICY649" s="118"/>
      <c r="ICZ649" s="74"/>
      <c r="IDA649" s="75"/>
      <c r="IDB649" s="118"/>
      <c r="IDC649" s="74"/>
      <c r="IDD649" s="75"/>
      <c r="IDE649" s="118"/>
      <c r="IDF649" s="74"/>
      <c r="IDG649" s="75"/>
      <c r="IDH649" s="118"/>
      <c r="IDI649" s="74"/>
      <c r="IDJ649" s="75"/>
      <c r="IDK649" s="118"/>
      <c r="IDL649" s="74"/>
      <c r="IDM649" s="75"/>
      <c r="IDN649" s="118"/>
      <c r="IDO649" s="74"/>
      <c r="IDP649" s="75"/>
      <c r="IDQ649" s="118"/>
      <c r="IDR649" s="74"/>
      <c r="IDS649" s="75"/>
      <c r="IDT649" s="118"/>
      <c r="IDU649" s="74"/>
      <c r="IDV649" s="75"/>
      <c r="IDW649" s="118"/>
      <c r="IDX649" s="74"/>
      <c r="IDY649" s="75"/>
      <c r="IDZ649" s="118"/>
      <c r="IEA649" s="74"/>
      <c r="IEB649" s="75"/>
      <c r="IEC649" s="118"/>
      <c r="IED649" s="74"/>
      <c r="IEE649" s="75"/>
      <c r="IEF649" s="118"/>
      <c r="IEG649" s="74"/>
      <c r="IEH649" s="75"/>
      <c r="IEI649" s="118"/>
      <c r="IEJ649" s="74"/>
      <c r="IEK649" s="75"/>
      <c r="IEL649" s="118"/>
      <c r="IEM649" s="74"/>
      <c r="IEN649" s="75"/>
      <c r="IEO649" s="118"/>
      <c r="IEP649" s="74"/>
      <c r="IEQ649" s="75"/>
      <c r="IER649" s="118"/>
      <c r="IES649" s="74"/>
      <c r="IET649" s="75"/>
      <c r="IEU649" s="118"/>
      <c r="IEV649" s="74"/>
      <c r="IEW649" s="75"/>
      <c r="IEX649" s="118"/>
      <c r="IEY649" s="74"/>
      <c r="IEZ649" s="75"/>
      <c r="IFA649" s="118"/>
      <c r="IFB649" s="74"/>
      <c r="IFC649" s="75"/>
      <c r="IFD649" s="118"/>
      <c r="IFE649" s="74"/>
      <c r="IFF649" s="75"/>
      <c r="IFG649" s="118"/>
      <c r="IFH649" s="74"/>
      <c r="IFI649" s="75"/>
      <c r="IFJ649" s="118"/>
      <c r="IFK649" s="74"/>
      <c r="IFL649" s="75"/>
      <c r="IFM649" s="118"/>
      <c r="IFN649" s="74"/>
      <c r="IFO649" s="75"/>
      <c r="IFP649" s="118"/>
      <c r="IFQ649" s="74"/>
      <c r="IFR649" s="75"/>
      <c r="IFS649" s="118"/>
      <c r="IFT649" s="74"/>
      <c r="IFU649" s="75"/>
      <c r="IFV649" s="118"/>
      <c r="IFW649" s="74"/>
      <c r="IFX649" s="75"/>
      <c r="IFY649" s="118"/>
      <c r="IFZ649" s="74"/>
      <c r="IGA649" s="75"/>
      <c r="IGB649" s="118"/>
      <c r="IGC649" s="74"/>
      <c r="IGD649" s="75"/>
      <c r="IGE649" s="118"/>
      <c r="IGF649" s="74"/>
      <c r="IGG649" s="75"/>
      <c r="IGH649" s="118"/>
      <c r="IGI649" s="74"/>
      <c r="IGJ649" s="75"/>
      <c r="IGK649" s="118"/>
      <c r="IGL649" s="74"/>
      <c r="IGM649" s="75"/>
      <c r="IGN649" s="118"/>
      <c r="IGO649" s="74"/>
      <c r="IGP649" s="75"/>
      <c r="IGQ649" s="118"/>
      <c r="IGR649" s="74"/>
      <c r="IGS649" s="75"/>
      <c r="IGT649" s="118"/>
      <c r="IGU649" s="74"/>
      <c r="IGV649" s="75"/>
      <c r="IGW649" s="118"/>
      <c r="IGX649" s="74"/>
      <c r="IGY649" s="75"/>
      <c r="IGZ649" s="118"/>
      <c r="IHA649" s="74"/>
      <c r="IHB649" s="75"/>
      <c r="IHC649" s="118"/>
      <c r="IHD649" s="74"/>
      <c r="IHE649" s="75"/>
      <c r="IHF649" s="118"/>
      <c r="IHG649" s="74"/>
      <c r="IHH649" s="75"/>
      <c r="IHI649" s="118"/>
      <c r="IHJ649" s="74"/>
      <c r="IHK649" s="75"/>
      <c r="IHL649" s="118"/>
      <c r="IHM649" s="74"/>
      <c r="IHN649" s="75"/>
      <c r="IHO649" s="118"/>
      <c r="IHP649" s="74"/>
      <c r="IHQ649" s="75"/>
      <c r="IHR649" s="118"/>
      <c r="IHS649" s="74"/>
      <c r="IHT649" s="75"/>
      <c r="IHU649" s="118"/>
      <c r="IHV649" s="74"/>
      <c r="IHW649" s="75"/>
      <c r="IHX649" s="118"/>
      <c r="IHY649" s="74"/>
      <c r="IHZ649" s="75"/>
      <c r="IIA649" s="118"/>
      <c r="IIB649" s="74"/>
      <c r="IIC649" s="75"/>
      <c r="IID649" s="118"/>
      <c r="IIE649" s="74"/>
      <c r="IIF649" s="75"/>
      <c r="IIG649" s="118"/>
      <c r="IIH649" s="74"/>
      <c r="III649" s="75"/>
      <c r="IIJ649" s="118"/>
      <c r="IIK649" s="74"/>
      <c r="IIL649" s="75"/>
      <c r="IIM649" s="118"/>
      <c r="IIN649" s="74"/>
      <c r="IIO649" s="75"/>
      <c r="IIP649" s="118"/>
      <c r="IIQ649" s="74"/>
      <c r="IIR649" s="75"/>
      <c r="IIS649" s="118"/>
      <c r="IIT649" s="74"/>
      <c r="IIU649" s="75"/>
      <c r="IIV649" s="118"/>
      <c r="IIW649" s="74"/>
      <c r="IIX649" s="75"/>
      <c r="IIY649" s="118"/>
      <c r="IIZ649" s="74"/>
      <c r="IJA649" s="75"/>
      <c r="IJB649" s="118"/>
      <c r="IJC649" s="74"/>
      <c r="IJD649" s="75"/>
      <c r="IJE649" s="118"/>
      <c r="IJF649" s="74"/>
      <c r="IJG649" s="75"/>
      <c r="IJH649" s="118"/>
      <c r="IJI649" s="74"/>
      <c r="IJJ649" s="75"/>
      <c r="IJK649" s="118"/>
      <c r="IJL649" s="74"/>
      <c r="IJM649" s="75"/>
      <c r="IJN649" s="118"/>
      <c r="IJO649" s="74"/>
      <c r="IJP649" s="75"/>
      <c r="IJQ649" s="118"/>
      <c r="IJR649" s="74"/>
      <c r="IJS649" s="75"/>
      <c r="IJT649" s="118"/>
      <c r="IJU649" s="74"/>
      <c r="IJV649" s="75"/>
      <c r="IJW649" s="118"/>
      <c r="IJX649" s="74"/>
      <c r="IJY649" s="75"/>
      <c r="IJZ649" s="118"/>
      <c r="IKA649" s="74"/>
      <c r="IKB649" s="75"/>
      <c r="IKC649" s="118"/>
      <c r="IKD649" s="74"/>
      <c r="IKE649" s="75"/>
      <c r="IKF649" s="118"/>
      <c r="IKG649" s="74"/>
      <c r="IKH649" s="75"/>
      <c r="IKI649" s="118"/>
      <c r="IKJ649" s="74"/>
      <c r="IKK649" s="75"/>
      <c r="IKL649" s="118"/>
      <c r="IKM649" s="74"/>
      <c r="IKN649" s="75"/>
      <c r="IKO649" s="118"/>
      <c r="IKP649" s="74"/>
      <c r="IKQ649" s="75"/>
      <c r="IKR649" s="118"/>
      <c r="IKS649" s="74"/>
      <c r="IKT649" s="75"/>
      <c r="IKU649" s="118"/>
      <c r="IKV649" s="74"/>
      <c r="IKW649" s="75"/>
      <c r="IKX649" s="118"/>
      <c r="IKY649" s="74"/>
      <c r="IKZ649" s="75"/>
      <c r="ILA649" s="118"/>
      <c r="ILB649" s="74"/>
      <c r="ILC649" s="75"/>
      <c r="ILD649" s="118"/>
      <c r="ILE649" s="74"/>
      <c r="ILF649" s="75"/>
      <c r="ILG649" s="118"/>
      <c r="ILH649" s="74"/>
      <c r="ILI649" s="75"/>
      <c r="ILJ649" s="118"/>
      <c r="ILK649" s="74"/>
      <c r="ILL649" s="75"/>
      <c r="ILM649" s="118"/>
      <c r="ILN649" s="74"/>
      <c r="ILO649" s="75"/>
      <c r="ILP649" s="118"/>
      <c r="ILQ649" s="74"/>
      <c r="ILR649" s="75"/>
      <c r="ILS649" s="118"/>
      <c r="ILT649" s="74"/>
      <c r="ILU649" s="75"/>
      <c r="ILV649" s="118"/>
      <c r="ILW649" s="74"/>
      <c r="ILX649" s="75"/>
      <c r="ILY649" s="118"/>
      <c r="ILZ649" s="74"/>
      <c r="IMA649" s="75"/>
      <c r="IMB649" s="118"/>
      <c r="IMC649" s="74"/>
      <c r="IMD649" s="75"/>
      <c r="IME649" s="118"/>
      <c r="IMF649" s="74"/>
      <c r="IMG649" s="75"/>
      <c r="IMH649" s="118"/>
      <c r="IMI649" s="74"/>
      <c r="IMJ649" s="75"/>
      <c r="IMK649" s="118"/>
      <c r="IML649" s="74"/>
      <c r="IMM649" s="75"/>
      <c r="IMN649" s="118"/>
      <c r="IMO649" s="74"/>
      <c r="IMP649" s="75"/>
      <c r="IMQ649" s="118"/>
      <c r="IMR649" s="74"/>
      <c r="IMS649" s="75"/>
      <c r="IMT649" s="118"/>
      <c r="IMU649" s="74"/>
      <c r="IMV649" s="75"/>
      <c r="IMW649" s="118"/>
      <c r="IMX649" s="74"/>
      <c r="IMY649" s="75"/>
      <c r="IMZ649" s="118"/>
      <c r="INA649" s="74"/>
      <c r="INB649" s="75"/>
      <c r="INC649" s="118"/>
      <c r="IND649" s="74"/>
      <c r="INE649" s="75"/>
      <c r="INF649" s="118"/>
      <c r="ING649" s="74"/>
      <c r="INH649" s="75"/>
      <c r="INI649" s="118"/>
      <c r="INJ649" s="74"/>
      <c r="INK649" s="75"/>
      <c r="INL649" s="118"/>
      <c r="INM649" s="74"/>
      <c r="INN649" s="75"/>
      <c r="INO649" s="118"/>
      <c r="INP649" s="74"/>
      <c r="INQ649" s="75"/>
      <c r="INR649" s="118"/>
      <c r="INS649" s="74"/>
      <c r="INT649" s="75"/>
      <c r="INU649" s="118"/>
      <c r="INV649" s="74"/>
      <c r="INW649" s="75"/>
      <c r="INX649" s="118"/>
      <c r="INY649" s="74"/>
      <c r="INZ649" s="75"/>
      <c r="IOA649" s="118"/>
      <c r="IOB649" s="74"/>
      <c r="IOC649" s="75"/>
      <c r="IOD649" s="118"/>
      <c r="IOE649" s="74"/>
      <c r="IOF649" s="75"/>
      <c r="IOG649" s="118"/>
      <c r="IOH649" s="74"/>
      <c r="IOI649" s="75"/>
      <c r="IOJ649" s="118"/>
      <c r="IOK649" s="74"/>
      <c r="IOL649" s="75"/>
      <c r="IOM649" s="118"/>
      <c r="ION649" s="74"/>
      <c r="IOO649" s="75"/>
      <c r="IOP649" s="118"/>
      <c r="IOQ649" s="74"/>
      <c r="IOR649" s="75"/>
      <c r="IOS649" s="118"/>
      <c r="IOT649" s="74"/>
      <c r="IOU649" s="75"/>
      <c r="IOV649" s="118"/>
      <c r="IOW649" s="74"/>
      <c r="IOX649" s="75"/>
      <c r="IOY649" s="118"/>
      <c r="IOZ649" s="74"/>
      <c r="IPA649" s="75"/>
      <c r="IPB649" s="118"/>
      <c r="IPC649" s="74"/>
      <c r="IPD649" s="75"/>
      <c r="IPE649" s="118"/>
      <c r="IPF649" s="74"/>
      <c r="IPG649" s="75"/>
      <c r="IPH649" s="118"/>
      <c r="IPI649" s="74"/>
      <c r="IPJ649" s="75"/>
      <c r="IPK649" s="118"/>
      <c r="IPL649" s="74"/>
      <c r="IPM649" s="75"/>
      <c r="IPN649" s="118"/>
      <c r="IPO649" s="74"/>
      <c r="IPP649" s="75"/>
      <c r="IPQ649" s="118"/>
      <c r="IPR649" s="74"/>
      <c r="IPS649" s="75"/>
      <c r="IPT649" s="118"/>
      <c r="IPU649" s="74"/>
      <c r="IPV649" s="75"/>
      <c r="IPW649" s="118"/>
      <c r="IPX649" s="74"/>
      <c r="IPY649" s="75"/>
      <c r="IPZ649" s="118"/>
      <c r="IQA649" s="74"/>
      <c r="IQB649" s="75"/>
      <c r="IQC649" s="118"/>
      <c r="IQD649" s="74"/>
      <c r="IQE649" s="75"/>
      <c r="IQF649" s="118"/>
      <c r="IQG649" s="74"/>
      <c r="IQH649" s="75"/>
      <c r="IQI649" s="118"/>
      <c r="IQJ649" s="74"/>
      <c r="IQK649" s="75"/>
      <c r="IQL649" s="118"/>
      <c r="IQM649" s="74"/>
      <c r="IQN649" s="75"/>
      <c r="IQO649" s="118"/>
      <c r="IQP649" s="74"/>
      <c r="IQQ649" s="75"/>
      <c r="IQR649" s="118"/>
      <c r="IQS649" s="74"/>
      <c r="IQT649" s="75"/>
      <c r="IQU649" s="118"/>
      <c r="IQV649" s="74"/>
      <c r="IQW649" s="75"/>
      <c r="IQX649" s="118"/>
      <c r="IQY649" s="74"/>
      <c r="IQZ649" s="75"/>
      <c r="IRA649" s="118"/>
      <c r="IRB649" s="74"/>
      <c r="IRC649" s="75"/>
      <c r="IRD649" s="118"/>
      <c r="IRE649" s="74"/>
      <c r="IRF649" s="75"/>
      <c r="IRG649" s="118"/>
      <c r="IRH649" s="74"/>
      <c r="IRI649" s="75"/>
      <c r="IRJ649" s="118"/>
      <c r="IRK649" s="74"/>
      <c r="IRL649" s="75"/>
      <c r="IRM649" s="118"/>
      <c r="IRN649" s="74"/>
      <c r="IRO649" s="75"/>
      <c r="IRP649" s="118"/>
      <c r="IRQ649" s="74"/>
      <c r="IRR649" s="75"/>
      <c r="IRS649" s="118"/>
      <c r="IRT649" s="74"/>
      <c r="IRU649" s="75"/>
      <c r="IRV649" s="118"/>
      <c r="IRW649" s="74"/>
      <c r="IRX649" s="75"/>
      <c r="IRY649" s="118"/>
      <c r="IRZ649" s="74"/>
      <c r="ISA649" s="75"/>
      <c r="ISB649" s="118"/>
      <c r="ISC649" s="74"/>
      <c r="ISD649" s="75"/>
      <c r="ISE649" s="118"/>
      <c r="ISF649" s="74"/>
      <c r="ISG649" s="75"/>
      <c r="ISH649" s="118"/>
      <c r="ISI649" s="74"/>
      <c r="ISJ649" s="75"/>
      <c r="ISK649" s="118"/>
      <c r="ISL649" s="74"/>
      <c r="ISM649" s="75"/>
      <c r="ISN649" s="118"/>
      <c r="ISO649" s="74"/>
      <c r="ISP649" s="75"/>
      <c r="ISQ649" s="118"/>
      <c r="ISR649" s="74"/>
      <c r="ISS649" s="75"/>
      <c r="IST649" s="118"/>
      <c r="ISU649" s="74"/>
      <c r="ISV649" s="75"/>
      <c r="ISW649" s="118"/>
      <c r="ISX649" s="74"/>
      <c r="ISY649" s="75"/>
      <c r="ISZ649" s="118"/>
      <c r="ITA649" s="74"/>
      <c r="ITB649" s="75"/>
      <c r="ITC649" s="118"/>
      <c r="ITD649" s="74"/>
      <c r="ITE649" s="75"/>
      <c r="ITF649" s="118"/>
      <c r="ITG649" s="74"/>
      <c r="ITH649" s="75"/>
      <c r="ITI649" s="118"/>
      <c r="ITJ649" s="74"/>
      <c r="ITK649" s="75"/>
      <c r="ITL649" s="118"/>
      <c r="ITM649" s="74"/>
      <c r="ITN649" s="75"/>
      <c r="ITO649" s="118"/>
      <c r="ITP649" s="74"/>
      <c r="ITQ649" s="75"/>
      <c r="ITR649" s="118"/>
      <c r="ITS649" s="74"/>
      <c r="ITT649" s="75"/>
      <c r="ITU649" s="118"/>
      <c r="ITV649" s="74"/>
      <c r="ITW649" s="75"/>
      <c r="ITX649" s="118"/>
      <c r="ITY649" s="74"/>
      <c r="ITZ649" s="75"/>
      <c r="IUA649" s="118"/>
      <c r="IUB649" s="74"/>
      <c r="IUC649" s="75"/>
      <c r="IUD649" s="118"/>
      <c r="IUE649" s="74"/>
      <c r="IUF649" s="75"/>
      <c r="IUG649" s="118"/>
      <c r="IUH649" s="74"/>
      <c r="IUI649" s="75"/>
      <c r="IUJ649" s="118"/>
      <c r="IUK649" s="74"/>
      <c r="IUL649" s="75"/>
      <c r="IUM649" s="118"/>
      <c r="IUN649" s="74"/>
      <c r="IUO649" s="75"/>
      <c r="IUP649" s="118"/>
      <c r="IUQ649" s="74"/>
      <c r="IUR649" s="75"/>
      <c r="IUS649" s="118"/>
      <c r="IUT649" s="74"/>
      <c r="IUU649" s="75"/>
      <c r="IUV649" s="118"/>
      <c r="IUW649" s="74"/>
      <c r="IUX649" s="75"/>
      <c r="IUY649" s="118"/>
      <c r="IUZ649" s="74"/>
      <c r="IVA649" s="75"/>
      <c r="IVB649" s="118"/>
      <c r="IVC649" s="74"/>
      <c r="IVD649" s="75"/>
      <c r="IVE649" s="118"/>
      <c r="IVF649" s="74"/>
      <c r="IVG649" s="75"/>
      <c r="IVH649" s="118"/>
      <c r="IVI649" s="74"/>
      <c r="IVJ649" s="75"/>
      <c r="IVK649" s="118"/>
      <c r="IVL649" s="74"/>
      <c r="IVM649" s="75"/>
      <c r="IVN649" s="118"/>
      <c r="IVO649" s="74"/>
      <c r="IVP649" s="75"/>
      <c r="IVQ649" s="118"/>
      <c r="IVR649" s="74"/>
      <c r="IVS649" s="75"/>
      <c r="IVT649" s="118"/>
      <c r="IVU649" s="74"/>
      <c r="IVV649" s="75"/>
      <c r="IVW649" s="118"/>
      <c r="IVX649" s="74"/>
      <c r="IVY649" s="75"/>
      <c r="IVZ649" s="118"/>
      <c r="IWA649" s="74"/>
      <c r="IWB649" s="75"/>
      <c r="IWC649" s="118"/>
      <c r="IWD649" s="74"/>
      <c r="IWE649" s="75"/>
      <c r="IWF649" s="118"/>
      <c r="IWG649" s="74"/>
      <c r="IWH649" s="75"/>
      <c r="IWI649" s="118"/>
      <c r="IWJ649" s="74"/>
      <c r="IWK649" s="75"/>
      <c r="IWL649" s="118"/>
      <c r="IWM649" s="74"/>
      <c r="IWN649" s="75"/>
      <c r="IWO649" s="118"/>
      <c r="IWP649" s="74"/>
      <c r="IWQ649" s="75"/>
      <c r="IWR649" s="118"/>
      <c r="IWS649" s="74"/>
      <c r="IWT649" s="75"/>
      <c r="IWU649" s="118"/>
      <c r="IWV649" s="74"/>
      <c r="IWW649" s="75"/>
      <c r="IWX649" s="118"/>
      <c r="IWY649" s="74"/>
      <c r="IWZ649" s="75"/>
      <c r="IXA649" s="118"/>
      <c r="IXB649" s="74"/>
      <c r="IXC649" s="75"/>
      <c r="IXD649" s="118"/>
      <c r="IXE649" s="74"/>
      <c r="IXF649" s="75"/>
      <c r="IXG649" s="118"/>
      <c r="IXH649" s="74"/>
      <c r="IXI649" s="75"/>
      <c r="IXJ649" s="118"/>
      <c r="IXK649" s="74"/>
      <c r="IXL649" s="75"/>
      <c r="IXM649" s="118"/>
      <c r="IXN649" s="74"/>
      <c r="IXO649" s="75"/>
      <c r="IXP649" s="118"/>
      <c r="IXQ649" s="74"/>
      <c r="IXR649" s="75"/>
      <c r="IXS649" s="118"/>
      <c r="IXT649" s="74"/>
      <c r="IXU649" s="75"/>
      <c r="IXV649" s="118"/>
      <c r="IXW649" s="74"/>
      <c r="IXX649" s="75"/>
      <c r="IXY649" s="118"/>
      <c r="IXZ649" s="74"/>
      <c r="IYA649" s="75"/>
      <c r="IYB649" s="118"/>
      <c r="IYC649" s="74"/>
      <c r="IYD649" s="75"/>
      <c r="IYE649" s="118"/>
      <c r="IYF649" s="74"/>
      <c r="IYG649" s="75"/>
      <c r="IYH649" s="118"/>
      <c r="IYI649" s="74"/>
      <c r="IYJ649" s="75"/>
      <c r="IYK649" s="118"/>
      <c r="IYL649" s="74"/>
      <c r="IYM649" s="75"/>
      <c r="IYN649" s="118"/>
      <c r="IYO649" s="74"/>
      <c r="IYP649" s="75"/>
      <c r="IYQ649" s="118"/>
      <c r="IYR649" s="74"/>
      <c r="IYS649" s="75"/>
      <c r="IYT649" s="118"/>
      <c r="IYU649" s="74"/>
      <c r="IYV649" s="75"/>
      <c r="IYW649" s="118"/>
      <c r="IYX649" s="74"/>
      <c r="IYY649" s="75"/>
      <c r="IYZ649" s="118"/>
      <c r="IZA649" s="74"/>
      <c r="IZB649" s="75"/>
      <c r="IZC649" s="118"/>
      <c r="IZD649" s="74"/>
      <c r="IZE649" s="75"/>
      <c r="IZF649" s="118"/>
      <c r="IZG649" s="74"/>
      <c r="IZH649" s="75"/>
      <c r="IZI649" s="118"/>
      <c r="IZJ649" s="74"/>
      <c r="IZK649" s="75"/>
      <c r="IZL649" s="118"/>
      <c r="IZM649" s="74"/>
      <c r="IZN649" s="75"/>
      <c r="IZO649" s="118"/>
      <c r="IZP649" s="74"/>
      <c r="IZQ649" s="75"/>
      <c r="IZR649" s="118"/>
      <c r="IZS649" s="74"/>
      <c r="IZT649" s="75"/>
      <c r="IZU649" s="118"/>
      <c r="IZV649" s="74"/>
      <c r="IZW649" s="75"/>
      <c r="IZX649" s="118"/>
      <c r="IZY649" s="74"/>
      <c r="IZZ649" s="75"/>
      <c r="JAA649" s="118"/>
      <c r="JAB649" s="74"/>
      <c r="JAC649" s="75"/>
      <c r="JAD649" s="118"/>
      <c r="JAE649" s="74"/>
      <c r="JAF649" s="75"/>
      <c r="JAG649" s="118"/>
      <c r="JAH649" s="74"/>
      <c r="JAI649" s="75"/>
      <c r="JAJ649" s="118"/>
      <c r="JAK649" s="74"/>
      <c r="JAL649" s="75"/>
      <c r="JAM649" s="118"/>
      <c r="JAN649" s="74"/>
      <c r="JAO649" s="75"/>
      <c r="JAP649" s="118"/>
      <c r="JAQ649" s="74"/>
      <c r="JAR649" s="75"/>
      <c r="JAS649" s="118"/>
      <c r="JAT649" s="74"/>
      <c r="JAU649" s="75"/>
      <c r="JAV649" s="118"/>
      <c r="JAW649" s="74"/>
      <c r="JAX649" s="75"/>
      <c r="JAY649" s="118"/>
      <c r="JAZ649" s="74"/>
      <c r="JBA649" s="75"/>
      <c r="JBB649" s="118"/>
      <c r="JBC649" s="74"/>
      <c r="JBD649" s="75"/>
      <c r="JBE649" s="118"/>
      <c r="JBF649" s="74"/>
      <c r="JBG649" s="75"/>
      <c r="JBH649" s="118"/>
      <c r="JBI649" s="74"/>
      <c r="JBJ649" s="75"/>
      <c r="JBK649" s="118"/>
      <c r="JBL649" s="74"/>
      <c r="JBM649" s="75"/>
      <c r="JBN649" s="118"/>
      <c r="JBO649" s="74"/>
      <c r="JBP649" s="75"/>
      <c r="JBQ649" s="118"/>
      <c r="JBR649" s="74"/>
      <c r="JBS649" s="75"/>
      <c r="JBT649" s="118"/>
      <c r="JBU649" s="74"/>
      <c r="JBV649" s="75"/>
      <c r="JBW649" s="118"/>
      <c r="JBX649" s="74"/>
      <c r="JBY649" s="75"/>
      <c r="JBZ649" s="118"/>
      <c r="JCA649" s="74"/>
      <c r="JCB649" s="75"/>
      <c r="JCC649" s="118"/>
      <c r="JCD649" s="74"/>
      <c r="JCE649" s="75"/>
      <c r="JCF649" s="118"/>
      <c r="JCG649" s="74"/>
      <c r="JCH649" s="75"/>
      <c r="JCI649" s="118"/>
      <c r="JCJ649" s="74"/>
      <c r="JCK649" s="75"/>
      <c r="JCL649" s="118"/>
      <c r="JCM649" s="74"/>
      <c r="JCN649" s="75"/>
      <c r="JCO649" s="118"/>
      <c r="JCP649" s="74"/>
      <c r="JCQ649" s="75"/>
      <c r="JCR649" s="118"/>
      <c r="JCS649" s="74"/>
      <c r="JCT649" s="75"/>
      <c r="JCU649" s="118"/>
      <c r="JCV649" s="74"/>
      <c r="JCW649" s="75"/>
      <c r="JCX649" s="118"/>
      <c r="JCY649" s="74"/>
      <c r="JCZ649" s="75"/>
      <c r="JDA649" s="118"/>
      <c r="JDB649" s="74"/>
      <c r="JDC649" s="75"/>
      <c r="JDD649" s="118"/>
      <c r="JDE649" s="74"/>
      <c r="JDF649" s="75"/>
      <c r="JDG649" s="118"/>
      <c r="JDH649" s="74"/>
      <c r="JDI649" s="75"/>
      <c r="JDJ649" s="118"/>
      <c r="JDK649" s="74"/>
      <c r="JDL649" s="75"/>
      <c r="JDM649" s="118"/>
      <c r="JDN649" s="74"/>
      <c r="JDO649" s="75"/>
      <c r="JDP649" s="118"/>
      <c r="JDQ649" s="74"/>
      <c r="JDR649" s="75"/>
      <c r="JDS649" s="118"/>
      <c r="JDT649" s="74"/>
      <c r="JDU649" s="75"/>
      <c r="JDV649" s="118"/>
      <c r="JDW649" s="74"/>
      <c r="JDX649" s="75"/>
      <c r="JDY649" s="118"/>
      <c r="JDZ649" s="74"/>
      <c r="JEA649" s="75"/>
      <c r="JEB649" s="118"/>
      <c r="JEC649" s="74"/>
      <c r="JED649" s="75"/>
      <c r="JEE649" s="118"/>
      <c r="JEF649" s="74"/>
      <c r="JEG649" s="75"/>
      <c r="JEH649" s="118"/>
      <c r="JEI649" s="74"/>
      <c r="JEJ649" s="75"/>
      <c r="JEK649" s="118"/>
      <c r="JEL649" s="74"/>
      <c r="JEM649" s="75"/>
      <c r="JEN649" s="118"/>
      <c r="JEO649" s="74"/>
      <c r="JEP649" s="75"/>
      <c r="JEQ649" s="118"/>
      <c r="JER649" s="74"/>
      <c r="JES649" s="75"/>
      <c r="JET649" s="118"/>
      <c r="JEU649" s="74"/>
      <c r="JEV649" s="75"/>
      <c r="JEW649" s="118"/>
      <c r="JEX649" s="74"/>
      <c r="JEY649" s="75"/>
      <c r="JEZ649" s="118"/>
      <c r="JFA649" s="74"/>
      <c r="JFB649" s="75"/>
      <c r="JFC649" s="118"/>
      <c r="JFD649" s="74"/>
      <c r="JFE649" s="75"/>
      <c r="JFF649" s="118"/>
      <c r="JFG649" s="74"/>
      <c r="JFH649" s="75"/>
      <c r="JFI649" s="118"/>
      <c r="JFJ649" s="74"/>
      <c r="JFK649" s="75"/>
      <c r="JFL649" s="118"/>
      <c r="JFM649" s="74"/>
      <c r="JFN649" s="75"/>
      <c r="JFO649" s="118"/>
      <c r="JFP649" s="74"/>
      <c r="JFQ649" s="75"/>
      <c r="JFR649" s="118"/>
      <c r="JFS649" s="74"/>
      <c r="JFT649" s="75"/>
      <c r="JFU649" s="118"/>
      <c r="JFV649" s="74"/>
      <c r="JFW649" s="75"/>
      <c r="JFX649" s="118"/>
      <c r="JFY649" s="74"/>
      <c r="JFZ649" s="75"/>
      <c r="JGA649" s="118"/>
      <c r="JGB649" s="74"/>
      <c r="JGC649" s="75"/>
      <c r="JGD649" s="118"/>
      <c r="JGE649" s="74"/>
      <c r="JGF649" s="75"/>
      <c r="JGG649" s="118"/>
      <c r="JGH649" s="74"/>
      <c r="JGI649" s="75"/>
      <c r="JGJ649" s="118"/>
      <c r="JGK649" s="74"/>
      <c r="JGL649" s="75"/>
      <c r="JGM649" s="118"/>
      <c r="JGN649" s="74"/>
      <c r="JGO649" s="75"/>
      <c r="JGP649" s="118"/>
      <c r="JGQ649" s="74"/>
      <c r="JGR649" s="75"/>
      <c r="JGS649" s="118"/>
      <c r="JGT649" s="74"/>
      <c r="JGU649" s="75"/>
      <c r="JGV649" s="118"/>
      <c r="JGW649" s="74"/>
      <c r="JGX649" s="75"/>
      <c r="JGY649" s="118"/>
      <c r="JGZ649" s="74"/>
      <c r="JHA649" s="75"/>
      <c r="JHB649" s="118"/>
      <c r="JHC649" s="74"/>
      <c r="JHD649" s="75"/>
      <c r="JHE649" s="118"/>
      <c r="JHF649" s="74"/>
      <c r="JHG649" s="75"/>
      <c r="JHH649" s="118"/>
      <c r="JHI649" s="74"/>
      <c r="JHJ649" s="75"/>
      <c r="JHK649" s="118"/>
      <c r="JHL649" s="74"/>
      <c r="JHM649" s="75"/>
      <c r="JHN649" s="118"/>
      <c r="JHO649" s="74"/>
      <c r="JHP649" s="75"/>
      <c r="JHQ649" s="118"/>
      <c r="JHR649" s="74"/>
      <c r="JHS649" s="75"/>
      <c r="JHT649" s="118"/>
      <c r="JHU649" s="74"/>
      <c r="JHV649" s="75"/>
      <c r="JHW649" s="118"/>
      <c r="JHX649" s="74"/>
      <c r="JHY649" s="75"/>
      <c r="JHZ649" s="118"/>
      <c r="JIA649" s="74"/>
      <c r="JIB649" s="75"/>
      <c r="JIC649" s="118"/>
      <c r="JID649" s="74"/>
      <c r="JIE649" s="75"/>
      <c r="JIF649" s="118"/>
      <c r="JIG649" s="74"/>
      <c r="JIH649" s="75"/>
      <c r="JII649" s="118"/>
      <c r="JIJ649" s="74"/>
      <c r="JIK649" s="75"/>
      <c r="JIL649" s="118"/>
      <c r="JIM649" s="74"/>
      <c r="JIN649" s="75"/>
      <c r="JIO649" s="118"/>
      <c r="JIP649" s="74"/>
      <c r="JIQ649" s="75"/>
      <c r="JIR649" s="118"/>
      <c r="JIS649" s="74"/>
      <c r="JIT649" s="75"/>
      <c r="JIU649" s="118"/>
      <c r="JIV649" s="74"/>
      <c r="JIW649" s="75"/>
      <c r="JIX649" s="118"/>
      <c r="JIY649" s="74"/>
      <c r="JIZ649" s="75"/>
      <c r="JJA649" s="118"/>
      <c r="JJB649" s="74"/>
      <c r="JJC649" s="75"/>
      <c r="JJD649" s="118"/>
      <c r="JJE649" s="74"/>
      <c r="JJF649" s="75"/>
      <c r="JJG649" s="118"/>
      <c r="JJH649" s="74"/>
      <c r="JJI649" s="75"/>
      <c r="JJJ649" s="118"/>
      <c r="JJK649" s="74"/>
      <c r="JJL649" s="75"/>
      <c r="JJM649" s="118"/>
      <c r="JJN649" s="74"/>
      <c r="JJO649" s="75"/>
      <c r="JJP649" s="118"/>
      <c r="JJQ649" s="74"/>
      <c r="JJR649" s="75"/>
      <c r="JJS649" s="118"/>
      <c r="JJT649" s="74"/>
      <c r="JJU649" s="75"/>
      <c r="JJV649" s="118"/>
      <c r="JJW649" s="74"/>
      <c r="JJX649" s="75"/>
      <c r="JJY649" s="118"/>
      <c r="JJZ649" s="74"/>
      <c r="JKA649" s="75"/>
      <c r="JKB649" s="118"/>
      <c r="JKC649" s="74"/>
      <c r="JKD649" s="75"/>
      <c r="JKE649" s="118"/>
      <c r="JKF649" s="74"/>
      <c r="JKG649" s="75"/>
      <c r="JKH649" s="118"/>
      <c r="JKI649" s="74"/>
      <c r="JKJ649" s="75"/>
      <c r="JKK649" s="118"/>
      <c r="JKL649" s="74"/>
      <c r="JKM649" s="75"/>
      <c r="JKN649" s="118"/>
      <c r="JKO649" s="74"/>
      <c r="JKP649" s="75"/>
      <c r="JKQ649" s="118"/>
      <c r="JKR649" s="74"/>
      <c r="JKS649" s="75"/>
      <c r="JKT649" s="118"/>
      <c r="JKU649" s="74"/>
      <c r="JKV649" s="75"/>
      <c r="JKW649" s="118"/>
      <c r="JKX649" s="74"/>
      <c r="JKY649" s="75"/>
      <c r="JKZ649" s="118"/>
      <c r="JLA649" s="74"/>
      <c r="JLB649" s="75"/>
      <c r="JLC649" s="118"/>
      <c r="JLD649" s="74"/>
      <c r="JLE649" s="75"/>
      <c r="JLF649" s="118"/>
      <c r="JLG649" s="74"/>
      <c r="JLH649" s="75"/>
      <c r="JLI649" s="118"/>
      <c r="JLJ649" s="74"/>
      <c r="JLK649" s="75"/>
      <c r="JLL649" s="118"/>
      <c r="JLM649" s="74"/>
      <c r="JLN649" s="75"/>
      <c r="JLO649" s="118"/>
      <c r="JLP649" s="74"/>
      <c r="JLQ649" s="75"/>
      <c r="JLR649" s="118"/>
      <c r="JLS649" s="74"/>
      <c r="JLT649" s="75"/>
      <c r="JLU649" s="118"/>
      <c r="JLV649" s="74"/>
      <c r="JLW649" s="75"/>
      <c r="JLX649" s="118"/>
      <c r="JLY649" s="74"/>
      <c r="JLZ649" s="75"/>
      <c r="JMA649" s="118"/>
      <c r="JMB649" s="74"/>
      <c r="JMC649" s="75"/>
      <c r="JMD649" s="118"/>
      <c r="JME649" s="74"/>
      <c r="JMF649" s="75"/>
      <c r="JMG649" s="118"/>
      <c r="JMH649" s="74"/>
      <c r="JMI649" s="75"/>
      <c r="JMJ649" s="118"/>
      <c r="JMK649" s="74"/>
      <c r="JML649" s="75"/>
      <c r="JMM649" s="118"/>
      <c r="JMN649" s="74"/>
      <c r="JMO649" s="75"/>
      <c r="JMP649" s="118"/>
      <c r="JMQ649" s="74"/>
      <c r="JMR649" s="75"/>
      <c r="JMS649" s="118"/>
      <c r="JMT649" s="74"/>
      <c r="JMU649" s="75"/>
      <c r="JMV649" s="118"/>
      <c r="JMW649" s="74"/>
      <c r="JMX649" s="75"/>
      <c r="JMY649" s="118"/>
      <c r="JMZ649" s="74"/>
      <c r="JNA649" s="75"/>
      <c r="JNB649" s="118"/>
      <c r="JNC649" s="74"/>
      <c r="JND649" s="75"/>
      <c r="JNE649" s="118"/>
      <c r="JNF649" s="74"/>
      <c r="JNG649" s="75"/>
      <c r="JNH649" s="118"/>
      <c r="JNI649" s="74"/>
      <c r="JNJ649" s="75"/>
      <c r="JNK649" s="118"/>
      <c r="JNL649" s="74"/>
      <c r="JNM649" s="75"/>
      <c r="JNN649" s="118"/>
      <c r="JNO649" s="74"/>
      <c r="JNP649" s="75"/>
      <c r="JNQ649" s="118"/>
      <c r="JNR649" s="74"/>
      <c r="JNS649" s="75"/>
      <c r="JNT649" s="118"/>
      <c r="JNU649" s="74"/>
      <c r="JNV649" s="75"/>
      <c r="JNW649" s="118"/>
      <c r="JNX649" s="74"/>
      <c r="JNY649" s="75"/>
      <c r="JNZ649" s="118"/>
      <c r="JOA649" s="74"/>
      <c r="JOB649" s="75"/>
      <c r="JOC649" s="118"/>
      <c r="JOD649" s="74"/>
      <c r="JOE649" s="75"/>
      <c r="JOF649" s="118"/>
      <c r="JOG649" s="74"/>
      <c r="JOH649" s="75"/>
      <c r="JOI649" s="118"/>
      <c r="JOJ649" s="74"/>
      <c r="JOK649" s="75"/>
      <c r="JOL649" s="118"/>
      <c r="JOM649" s="74"/>
      <c r="JON649" s="75"/>
      <c r="JOO649" s="118"/>
      <c r="JOP649" s="74"/>
      <c r="JOQ649" s="75"/>
      <c r="JOR649" s="118"/>
      <c r="JOS649" s="74"/>
      <c r="JOT649" s="75"/>
      <c r="JOU649" s="118"/>
      <c r="JOV649" s="74"/>
      <c r="JOW649" s="75"/>
      <c r="JOX649" s="118"/>
      <c r="JOY649" s="74"/>
      <c r="JOZ649" s="75"/>
      <c r="JPA649" s="118"/>
      <c r="JPB649" s="74"/>
      <c r="JPC649" s="75"/>
      <c r="JPD649" s="118"/>
      <c r="JPE649" s="74"/>
      <c r="JPF649" s="75"/>
      <c r="JPG649" s="118"/>
      <c r="JPH649" s="74"/>
      <c r="JPI649" s="75"/>
      <c r="JPJ649" s="118"/>
      <c r="JPK649" s="74"/>
      <c r="JPL649" s="75"/>
      <c r="JPM649" s="118"/>
      <c r="JPN649" s="74"/>
      <c r="JPO649" s="75"/>
      <c r="JPP649" s="118"/>
      <c r="JPQ649" s="74"/>
      <c r="JPR649" s="75"/>
      <c r="JPS649" s="118"/>
      <c r="JPT649" s="74"/>
      <c r="JPU649" s="75"/>
      <c r="JPV649" s="118"/>
      <c r="JPW649" s="74"/>
      <c r="JPX649" s="75"/>
      <c r="JPY649" s="118"/>
      <c r="JPZ649" s="74"/>
      <c r="JQA649" s="75"/>
      <c r="JQB649" s="118"/>
      <c r="JQC649" s="74"/>
      <c r="JQD649" s="75"/>
      <c r="JQE649" s="118"/>
      <c r="JQF649" s="74"/>
      <c r="JQG649" s="75"/>
      <c r="JQH649" s="118"/>
      <c r="JQI649" s="74"/>
      <c r="JQJ649" s="75"/>
      <c r="JQK649" s="118"/>
      <c r="JQL649" s="74"/>
      <c r="JQM649" s="75"/>
      <c r="JQN649" s="118"/>
      <c r="JQO649" s="74"/>
      <c r="JQP649" s="75"/>
      <c r="JQQ649" s="118"/>
      <c r="JQR649" s="74"/>
      <c r="JQS649" s="75"/>
      <c r="JQT649" s="118"/>
      <c r="JQU649" s="74"/>
      <c r="JQV649" s="75"/>
      <c r="JQW649" s="118"/>
      <c r="JQX649" s="74"/>
      <c r="JQY649" s="75"/>
      <c r="JQZ649" s="118"/>
      <c r="JRA649" s="74"/>
      <c r="JRB649" s="75"/>
      <c r="JRC649" s="118"/>
      <c r="JRD649" s="74"/>
      <c r="JRE649" s="75"/>
      <c r="JRF649" s="118"/>
      <c r="JRG649" s="74"/>
      <c r="JRH649" s="75"/>
      <c r="JRI649" s="118"/>
      <c r="JRJ649" s="74"/>
      <c r="JRK649" s="75"/>
      <c r="JRL649" s="118"/>
      <c r="JRM649" s="74"/>
      <c r="JRN649" s="75"/>
      <c r="JRO649" s="118"/>
      <c r="JRP649" s="74"/>
      <c r="JRQ649" s="75"/>
      <c r="JRR649" s="118"/>
      <c r="JRS649" s="74"/>
      <c r="JRT649" s="75"/>
      <c r="JRU649" s="118"/>
      <c r="JRV649" s="74"/>
      <c r="JRW649" s="75"/>
      <c r="JRX649" s="118"/>
      <c r="JRY649" s="74"/>
      <c r="JRZ649" s="75"/>
      <c r="JSA649" s="118"/>
      <c r="JSB649" s="74"/>
      <c r="JSC649" s="75"/>
      <c r="JSD649" s="118"/>
      <c r="JSE649" s="74"/>
      <c r="JSF649" s="75"/>
      <c r="JSG649" s="118"/>
      <c r="JSH649" s="74"/>
      <c r="JSI649" s="75"/>
      <c r="JSJ649" s="118"/>
      <c r="JSK649" s="74"/>
      <c r="JSL649" s="75"/>
      <c r="JSM649" s="118"/>
      <c r="JSN649" s="74"/>
      <c r="JSO649" s="75"/>
      <c r="JSP649" s="118"/>
      <c r="JSQ649" s="74"/>
      <c r="JSR649" s="75"/>
      <c r="JSS649" s="118"/>
      <c r="JST649" s="74"/>
      <c r="JSU649" s="75"/>
      <c r="JSV649" s="118"/>
      <c r="JSW649" s="74"/>
      <c r="JSX649" s="75"/>
      <c r="JSY649" s="118"/>
      <c r="JSZ649" s="74"/>
      <c r="JTA649" s="75"/>
      <c r="JTB649" s="118"/>
      <c r="JTC649" s="74"/>
      <c r="JTD649" s="75"/>
      <c r="JTE649" s="118"/>
      <c r="JTF649" s="74"/>
      <c r="JTG649" s="75"/>
      <c r="JTH649" s="118"/>
      <c r="JTI649" s="74"/>
      <c r="JTJ649" s="75"/>
      <c r="JTK649" s="118"/>
      <c r="JTL649" s="74"/>
      <c r="JTM649" s="75"/>
      <c r="JTN649" s="118"/>
      <c r="JTO649" s="74"/>
      <c r="JTP649" s="75"/>
      <c r="JTQ649" s="118"/>
      <c r="JTR649" s="74"/>
      <c r="JTS649" s="75"/>
      <c r="JTT649" s="118"/>
      <c r="JTU649" s="74"/>
      <c r="JTV649" s="75"/>
      <c r="JTW649" s="118"/>
      <c r="JTX649" s="74"/>
      <c r="JTY649" s="75"/>
      <c r="JTZ649" s="118"/>
      <c r="JUA649" s="74"/>
      <c r="JUB649" s="75"/>
      <c r="JUC649" s="118"/>
      <c r="JUD649" s="74"/>
      <c r="JUE649" s="75"/>
      <c r="JUF649" s="118"/>
      <c r="JUG649" s="74"/>
      <c r="JUH649" s="75"/>
      <c r="JUI649" s="118"/>
      <c r="JUJ649" s="74"/>
      <c r="JUK649" s="75"/>
      <c r="JUL649" s="118"/>
      <c r="JUM649" s="74"/>
      <c r="JUN649" s="75"/>
      <c r="JUO649" s="118"/>
      <c r="JUP649" s="74"/>
      <c r="JUQ649" s="75"/>
      <c r="JUR649" s="118"/>
      <c r="JUS649" s="74"/>
      <c r="JUT649" s="75"/>
      <c r="JUU649" s="118"/>
      <c r="JUV649" s="74"/>
      <c r="JUW649" s="75"/>
      <c r="JUX649" s="118"/>
      <c r="JUY649" s="74"/>
      <c r="JUZ649" s="75"/>
      <c r="JVA649" s="118"/>
      <c r="JVB649" s="74"/>
      <c r="JVC649" s="75"/>
      <c r="JVD649" s="118"/>
      <c r="JVE649" s="74"/>
      <c r="JVF649" s="75"/>
      <c r="JVG649" s="118"/>
      <c r="JVH649" s="74"/>
      <c r="JVI649" s="75"/>
      <c r="JVJ649" s="118"/>
      <c r="JVK649" s="74"/>
      <c r="JVL649" s="75"/>
      <c r="JVM649" s="118"/>
      <c r="JVN649" s="74"/>
      <c r="JVO649" s="75"/>
      <c r="JVP649" s="118"/>
      <c r="JVQ649" s="74"/>
      <c r="JVR649" s="75"/>
      <c r="JVS649" s="118"/>
      <c r="JVT649" s="74"/>
      <c r="JVU649" s="75"/>
      <c r="JVV649" s="118"/>
      <c r="JVW649" s="74"/>
      <c r="JVX649" s="75"/>
      <c r="JVY649" s="118"/>
      <c r="JVZ649" s="74"/>
      <c r="JWA649" s="75"/>
      <c r="JWB649" s="118"/>
      <c r="JWC649" s="74"/>
      <c r="JWD649" s="75"/>
      <c r="JWE649" s="118"/>
      <c r="JWF649" s="74"/>
      <c r="JWG649" s="75"/>
      <c r="JWH649" s="118"/>
      <c r="JWI649" s="74"/>
      <c r="JWJ649" s="75"/>
      <c r="JWK649" s="118"/>
      <c r="JWL649" s="74"/>
      <c r="JWM649" s="75"/>
      <c r="JWN649" s="118"/>
      <c r="JWO649" s="74"/>
      <c r="JWP649" s="75"/>
      <c r="JWQ649" s="118"/>
      <c r="JWR649" s="74"/>
      <c r="JWS649" s="75"/>
      <c r="JWT649" s="118"/>
      <c r="JWU649" s="74"/>
      <c r="JWV649" s="75"/>
      <c r="JWW649" s="118"/>
      <c r="JWX649" s="74"/>
      <c r="JWY649" s="75"/>
      <c r="JWZ649" s="118"/>
      <c r="JXA649" s="74"/>
      <c r="JXB649" s="75"/>
      <c r="JXC649" s="118"/>
      <c r="JXD649" s="74"/>
      <c r="JXE649" s="75"/>
      <c r="JXF649" s="118"/>
      <c r="JXG649" s="74"/>
      <c r="JXH649" s="75"/>
      <c r="JXI649" s="118"/>
      <c r="JXJ649" s="74"/>
      <c r="JXK649" s="75"/>
      <c r="JXL649" s="118"/>
      <c r="JXM649" s="74"/>
      <c r="JXN649" s="75"/>
      <c r="JXO649" s="118"/>
      <c r="JXP649" s="74"/>
      <c r="JXQ649" s="75"/>
      <c r="JXR649" s="118"/>
      <c r="JXS649" s="74"/>
      <c r="JXT649" s="75"/>
      <c r="JXU649" s="118"/>
      <c r="JXV649" s="74"/>
      <c r="JXW649" s="75"/>
      <c r="JXX649" s="118"/>
      <c r="JXY649" s="74"/>
      <c r="JXZ649" s="75"/>
      <c r="JYA649" s="118"/>
      <c r="JYB649" s="74"/>
      <c r="JYC649" s="75"/>
      <c r="JYD649" s="118"/>
      <c r="JYE649" s="74"/>
      <c r="JYF649" s="75"/>
      <c r="JYG649" s="118"/>
      <c r="JYH649" s="74"/>
      <c r="JYI649" s="75"/>
      <c r="JYJ649" s="118"/>
      <c r="JYK649" s="74"/>
      <c r="JYL649" s="75"/>
      <c r="JYM649" s="118"/>
      <c r="JYN649" s="74"/>
      <c r="JYO649" s="75"/>
      <c r="JYP649" s="118"/>
      <c r="JYQ649" s="74"/>
      <c r="JYR649" s="75"/>
      <c r="JYS649" s="118"/>
      <c r="JYT649" s="74"/>
      <c r="JYU649" s="75"/>
      <c r="JYV649" s="118"/>
      <c r="JYW649" s="74"/>
      <c r="JYX649" s="75"/>
      <c r="JYY649" s="118"/>
      <c r="JYZ649" s="74"/>
      <c r="JZA649" s="75"/>
      <c r="JZB649" s="118"/>
      <c r="JZC649" s="74"/>
      <c r="JZD649" s="75"/>
      <c r="JZE649" s="118"/>
      <c r="JZF649" s="74"/>
      <c r="JZG649" s="75"/>
      <c r="JZH649" s="118"/>
      <c r="JZI649" s="74"/>
      <c r="JZJ649" s="75"/>
      <c r="JZK649" s="118"/>
      <c r="JZL649" s="74"/>
      <c r="JZM649" s="75"/>
      <c r="JZN649" s="118"/>
      <c r="JZO649" s="74"/>
      <c r="JZP649" s="75"/>
      <c r="JZQ649" s="118"/>
      <c r="JZR649" s="74"/>
      <c r="JZS649" s="75"/>
      <c r="JZT649" s="118"/>
      <c r="JZU649" s="74"/>
      <c r="JZV649" s="75"/>
      <c r="JZW649" s="118"/>
      <c r="JZX649" s="74"/>
      <c r="JZY649" s="75"/>
      <c r="JZZ649" s="118"/>
      <c r="KAA649" s="74"/>
      <c r="KAB649" s="75"/>
      <c r="KAC649" s="118"/>
      <c r="KAD649" s="74"/>
      <c r="KAE649" s="75"/>
      <c r="KAF649" s="118"/>
      <c r="KAG649" s="74"/>
      <c r="KAH649" s="75"/>
      <c r="KAI649" s="118"/>
      <c r="KAJ649" s="74"/>
      <c r="KAK649" s="75"/>
      <c r="KAL649" s="118"/>
      <c r="KAM649" s="74"/>
      <c r="KAN649" s="75"/>
      <c r="KAO649" s="118"/>
      <c r="KAP649" s="74"/>
      <c r="KAQ649" s="75"/>
      <c r="KAR649" s="118"/>
      <c r="KAS649" s="74"/>
      <c r="KAT649" s="75"/>
      <c r="KAU649" s="118"/>
      <c r="KAV649" s="74"/>
      <c r="KAW649" s="75"/>
      <c r="KAX649" s="118"/>
      <c r="KAY649" s="74"/>
      <c r="KAZ649" s="75"/>
      <c r="KBA649" s="118"/>
      <c r="KBB649" s="74"/>
      <c r="KBC649" s="75"/>
      <c r="KBD649" s="118"/>
      <c r="KBE649" s="74"/>
      <c r="KBF649" s="75"/>
      <c r="KBG649" s="118"/>
      <c r="KBH649" s="74"/>
      <c r="KBI649" s="75"/>
      <c r="KBJ649" s="118"/>
      <c r="KBK649" s="74"/>
      <c r="KBL649" s="75"/>
      <c r="KBM649" s="118"/>
      <c r="KBN649" s="74"/>
      <c r="KBO649" s="75"/>
      <c r="KBP649" s="118"/>
      <c r="KBQ649" s="74"/>
      <c r="KBR649" s="75"/>
      <c r="KBS649" s="118"/>
      <c r="KBT649" s="74"/>
      <c r="KBU649" s="75"/>
      <c r="KBV649" s="118"/>
      <c r="KBW649" s="74"/>
      <c r="KBX649" s="75"/>
      <c r="KBY649" s="118"/>
      <c r="KBZ649" s="74"/>
      <c r="KCA649" s="75"/>
      <c r="KCB649" s="118"/>
      <c r="KCC649" s="74"/>
      <c r="KCD649" s="75"/>
      <c r="KCE649" s="118"/>
      <c r="KCF649" s="74"/>
      <c r="KCG649" s="75"/>
      <c r="KCH649" s="118"/>
      <c r="KCI649" s="74"/>
      <c r="KCJ649" s="75"/>
      <c r="KCK649" s="118"/>
      <c r="KCL649" s="74"/>
      <c r="KCM649" s="75"/>
      <c r="KCN649" s="118"/>
      <c r="KCO649" s="74"/>
      <c r="KCP649" s="75"/>
      <c r="KCQ649" s="118"/>
      <c r="KCR649" s="74"/>
      <c r="KCS649" s="75"/>
      <c r="KCT649" s="118"/>
      <c r="KCU649" s="74"/>
      <c r="KCV649" s="75"/>
      <c r="KCW649" s="118"/>
      <c r="KCX649" s="74"/>
      <c r="KCY649" s="75"/>
      <c r="KCZ649" s="118"/>
      <c r="KDA649" s="74"/>
      <c r="KDB649" s="75"/>
      <c r="KDC649" s="118"/>
      <c r="KDD649" s="74"/>
      <c r="KDE649" s="75"/>
      <c r="KDF649" s="118"/>
      <c r="KDG649" s="74"/>
      <c r="KDH649" s="75"/>
      <c r="KDI649" s="118"/>
      <c r="KDJ649" s="74"/>
      <c r="KDK649" s="75"/>
      <c r="KDL649" s="118"/>
      <c r="KDM649" s="74"/>
      <c r="KDN649" s="75"/>
      <c r="KDO649" s="118"/>
      <c r="KDP649" s="74"/>
      <c r="KDQ649" s="75"/>
      <c r="KDR649" s="118"/>
      <c r="KDS649" s="74"/>
      <c r="KDT649" s="75"/>
      <c r="KDU649" s="118"/>
      <c r="KDV649" s="74"/>
      <c r="KDW649" s="75"/>
      <c r="KDX649" s="118"/>
      <c r="KDY649" s="74"/>
      <c r="KDZ649" s="75"/>
      <c r="KEA649" s="118"/>
      <c r="KEB649" s="74"/>
      <c r="KEC649" s="75"/>
      <c r="KED649" s="118"/>
      <c r="KEE649" s="74"/>
      <c r="KEF649" s="75"/>
      <c r="KEG649" s="118"/>
      <c r="KEH649" s="74"/>
      <c r="KEI649" s="75"/>
      <c r="KEJ649" s="118"/>
      <c r="KEK649" s="74"/>
      <c r="KEL649" s="75"/>
      <c r="KEM649" s="118"/>
      <c r="KEN649" s="74"/>
      <c r="KEO649" s="75"/>
      <c r="KEP649" s="118"/>
      <c r="KEQ649" s="74"/>
      <c r="KER649" s="75"/>
      <c r="KES649" s="118"/>
      <c r="KET649" s="74"/>
      <c r="KEU649" s="75"/>
      <c r="KEV649" s="118"/>
      <c r="KEW649" s="74"/>
      <c r="KEX649" s="75"/>
      <c r="KEY649" s="118"/>
      <c r="KEZ649" s="74"/>
      <c r="KFA649" s="75"/>
      <c r="KFB649" s="118"/>
      <c r="KFC649" s="74"/>
      <c r="KFD649" s="75"/>
      <c r="KFE649" s="118"/>
      <c r="KFF649" s="74"/>
      <c r="KFG649" s="75"/>
      <c r="KFH649" s="118"/>
      <c r="KFI649" s="74"/>
      <c r="KFJ649" s="75"/>
      <c r="KFK649" s="118"/>
      <c r="KFL649" s="74"/>
      <c r="KFM649" s="75"/>
      <c r="KFN649" s="118"/>
      <c r="KFO649" s="74"/>
      <c r="KFP649" s="75"/>
      <c r="KFQ649" s="118"/>
      <c r="KFR649" s="74"/>
      <c r="KFS649" s="75"/>
      <c r="KFT649" s="118"/>
      <c r="KFU649" s="74"/>
      <c r="KFV649" s="75"/>
      <c r="KFW649" s="118"/>
      <c r="KFX649" s="74"/>
      <c r="KFY649" s="75"/>
      <c r="KFZ649" s="118"/>
      <c r="KGA649" s="74"/>
      <c r="KGB649" s="75"/>
      <c r="KGC649" s="118"/>
      <c r="KGD649" s="74"/>
      <c r="KGE649" s="75"/>
      <c r="KGF649" s="118"/>
      <c r="KGG649" s="74"/>
      <c r="KGH649" s="75"/>
      <c r="KGI649" s="118"/>
      <c r="KGJ649" s="74"/>
      <c r="KGK649" s="75"/>
      <c r="KGL649" s="118"/>
      <c r="KGM649" s="74"/>
      <c r="KGN649" s="75"/>
      <c r="KGO649" s="118"/>
      <c r="KGP649" s="74"/>
      <c r="KGQ649" s="75"/>
      <c r="KGR649" s="118"/>
      <c r="KGS649" s="74"/>
      <c r="KGT649" s="75"/>
      <c r="KGU649" s="118"/>
      <c r="KGV649" s="74"/>
      <c r="KGW649" s="75"/>
      <c r="KGX649" s="118"/>
      <c r="KGY649" s="74"/>
      <c r="KGZ649" s="75"/>
      <c r="KHA649" s="118"/>
      <c r="KHB649" s="74"/>
      <c r="KHC649" s="75"/>
      <c r="KHD649" s="118"/>
      <c r="KHE649" s="74"/>
      <c r="KHF649" s="75"/>
      <c r="KHG649" s="118"/>
      <c r="KHH649" s="74"/>
      <c r="KHI649" s="75"/>
      <c r="KHJ649" s="118"/>
      <c r="KHK649" s="74"/>
      <c r="KHL649" s="75"/>
      <c r="KHM649" s="118"/>
      <c r="KHN649" s="74"/>
      <c r="KHO649" s="75"/>
      <c r="KHP649" s="118"/>
      <c r="KHQ649" s="74"/>
      <c r="KHR649" s="75"/>
      <c r="KHS649" s="118"/>
      <c r="KHT649" s="74"/>
      <c r="KHU649" s="75"/>
      <c r="KHV649" s="118"/>
      <c r="KHW649" s="74"/>
      <c r="KHX649" s="75"/>
      <c r="KHY649" s="118"/>
      <c r="KHZ649" s="74"/>
      <c r="KIA649" s="75"/>
      <c r="KIB649" s="118"/>
      <c r="KIC649" s="74"/>
      <c r="KID649" s="75"/>
      <c r="KIE649" s="118"/>
      <c r="KIF649" s="74"/>
      <c r="KIG649" s="75"/>
      <c r="KIH649" s="118"/>
      <c r="KII649" s="74"/>
      <c r="KIJ649" s="75"/>
      <c r="KIK649" s="118"/>
      <c r="KIL649" s="74"/>
      <c r="KIM649" s="75"/>
      <c r="KIN649" s="118"/>
      <c r="KIO649" s="74"/>
      <c r="KIP649" s="75"/>
      <c r="KIQ649" s="118"/>
      <c r="KIR649" s="74"/>
      <c r="KIS649" s="75"/>
      <c r="KIT649" s="118"/>
      <c r="KIU649" s="74"/>
      <c r="KIV649" s="75"/>
      <c r="KIW649" s="118"/>
      <c r="KIX649" s="74"/>
      <c r="KIY649" s="75"/>
      <c r="KIZ649" s="118"/>
      <c r="KJA649" s="74"/>
      <c r="KJB649" s="75"/>
      <c r="KJC649" s="118"/>
      <c r="KJD649" s="74"/>
      <c r="KJE649" s="75"/>
      <c r="KJF649" s="118"/>
      <c r="KJG649" s="74"/>
      <c r="KJH649" s="75"/>
      <c r="KJI649" s="118"/>
      <c r="KJJ649" s="74"/>
      <c r="KJK649" s="75"/>
      <c r="KJL649" s="118"/>
      <c r="KJM649" s="74"/>
      <c r="KJN649" s="75"/>
      <c r="KJO649" s="118"/>
      <c r="KJP649" s="74"/>
      <c r="KJQ649" s="75"/>
      <c r="KJR649" s="118"/>
      <c r="KJS649" s="74"/>
      <c r="KJT649" s="75"/>
      <c r="KJU649" s="118"/>
      <c r="KJV649" s="74"/>
      <c r="KJW649" s="75"/>
      <c r="KJX649" s="118"/>
      <c r="KJY649" s="74"/>
      <c r="KJZ649" s="75"/>
      <c r="KKA649" s="118"/>
      <c r="KKB649" s="74"/>
      <c r="KKC649" s="75"/>
      <c r="KKD649" s="118"/>
      <c r="KKE649" s="74"/>
      <c r="KKF649" s="75"/>
      <c r="KKG649" s="118"/>
      <c r="KKH649" s="74"/>
      <c r="KKI649" s="75"/>
      <c r="KKJ649" s="118"/>
      <c r="KKK649" s="74"/>
      <c r="KKL649" s="75"/>
      <c r="KKM649" s="118"/>
      <c r="KKN649" s="74"/>
      <c r="KKO649" s="75"/>
      <c r="KKP649" s="118"/>
      <c r="KKQ649" s="74"/>
      <c r="KKR649" s="75"/>
      <c r="KKS649" s="118"/>
      <c r="KKT649" s="74"/>
      <c r="KKU649" s="75"/>
      <c r="KKV649" s="118"/>
      <c r="KKW649" s="74"/>
      <c r="KKX649" s="75"/>
      <c r="KKY649" s="118"/>
      <c r="KKZ649" s="74"/>
      <c r="KLA649" s="75"/>
      <c r="KLB649" s="118"/>
      <c r="KLC649" s="74"/>
      <c r="KLD649" s="75"/>
      <c r="KLE649" s="118"/>
      <c r="KLF649" s="74"/>
      <c r="KLG649" s="75"/>
      <c r="KLH649" s="118"/>
      <c r="KLI649" s="74"/>
      <c r="KLJ649" s="75"/>
      <c r="KLK649" s="118"/>
      <c r="KLL649" s="74"/>
      <c r="KLM649" s="75"/>
      <c r="KLN649" s="118"/>
      <c r="KLO649" s="74"/>
      <c r="KLP649" s="75"/>
      <c r="KLQ649" s="118"/>
      <c r="KLR649" s="74"/>
      <c r="KLS649" s="75"/>
      <c r="KLT649" s="118"/>
      <c r="KLU649" s="74"/>
      <c r="KLV649" s="75"/>
      <c r="KLW649" s="118"/>
      <c r="KLX649" s="74"/>
      <c r="KLY649" s="75"/>
      <c r="KLZ649" s="118"/>
      <c r="KMA649" s="74"/>
      <c r="KMB649" s="75"/>
      <c r="KMC649" s="118"/>
      <c r="KMD649" s="74"/>
      <c r="KME649" s="75"/>
      <c r="KMF649" s="118"/>
      <c r="KMG649" s="74"/>
      <c r="KMH649" s="75"/>
      <c r="KMI649" s="118"/>
      <c r="KMJ649" s="74"/>
      <c r="KMK649" s="75"/>
      <c r="KML649" s="118"/>
      <c r="KMM649" s="74"/>
      <c r="KMN649" s="75"/>
      <c r="KMO649" s="118"/>
      <c r="KMP649" s="74"/>
      <c r="KMQ649" s="75"/>
      <c r="KMR649" s="118"/>
      <c r="KMS649" s="74"/>
      <c r="KMT649" s="75"/>
      <c r="KMU649" s="118"/>
      <c r="KMV649" s="74"/>
      <c r="KMW649" s="75"/>
      <c r="KMX649" s="118"/>
      <c r="KMY649" s="74"/>
      <c r="KMZ649" s="75"/>
      <c r="KNA649" s="118"/>
      <c r="KNB649" s="74"/>
      <c r="KNC649" s="75"/>
      <c r="KND649" s="118"/>
      <c r="KNE649" s="74"/>
      <c r="KNF649" s="75"/>
      <c r="KNG649" s="118"/>
      <c r="KNH649" s="74"/>
      <c r="KNI649" s="75"/>
      <c r="KNJ649" s="118"/>
      <c r="KNK649" s="74"/>
      <c r="KNL649" s="75"/>
      <c r="KNM649" s="118"/>
      <c r="KNN649" s="74"/>
      <c r="KNO649" s="75"/>
      <c r="KNP649" s="118"/>
      <c r="KNQ649" s="74"/>
      <c r="KNR649" s="75"/>
      <c r="KNS649" s="118"/>
      <c r="KNT649" s="74"/>
      <c r="KNU649" s="75"/>
      <c r="KNV649" s="118"/>
      <c r="KNW649" s="74"/>
      <c r="KNX649" s="75"/>
      <c r="KNY649" s="118"/>
      <c r="KNZ649" s="74"/>
      <c r="KOA649" s="75"/>
      <c r="KOB649" s="118"/>
      <c r="KOC649" s="74"/>
      <c r="KOD649" s="75"/>
      <c r="KOE649" s="118"/>
      <c r="KOF649" s="74"/>
      <c r="KOG649" s="75"/>
      <c r="KOH649" s="118"/>
      <c r="KOI649" s="74"/>
      <c r="KOJ649" s="75"/>
      <c r="KOK649" s="118"/>
      <c r="KOL649" s="74"/>
      <c r="KOM649" s="75"/>
      <c r="KON649" s="118"/>
      <c r="KOO649" s="74"/>
      <c r="KOP649" s="75"/>
      <c r="KOQ649" s="118"/>
      <c r="KOR649" s="74"/>
      <c r="KOS649" s="75"/>
      <c r="KOT649" s="118"/>
      <c r="KOU649" s="74"/>
      <c r="KOV649" s="75"/>
      <c r="KOW649" s="118"/>
      <c r="KOX649" s="74"/>
      <c r="KOY649" s="75"/>
      <c r="KOZ649" s="118"/>
      <c r="KPA649" s="74"/>
      <c r="KPB649" s="75"/>
      <c r="KPC649" s="118"/>
      <c r="KPD649" s="74"/>
      <c r="KPE649" s="75"/>
      <c r="KPF649" s="118"/>
      <c r="KPG649" s="74"/>
      <c r="KPH649" s="75"/>
      <c r="KPI649" s="118"/>
      <c r="KPJ649" s="74"/>
      <c r="KPK649" s="75"/>
      <c r="KPL649" s="118"/>
      <c r="KPM649" s="74"/>
      <c r="KPN649" s="75"/>
      <c r="KPO649" s="118"/>
      <c r="KPP649" s="74"/>
      <c r="KPQ649" s="75"/>
      <c r="KPR649" s="118"/>
      <c r="KPS649" s="74"/>
      <c r="KPT649" s="75"/>
      <c r="KPU649" s="118"/>
      <c r="KPV649" s="74"/>
      <c r="KPW649" s="75"/>
      <c r="KPX649" s="118"/>
      <c r="KPY649" s="74"/>
      <c r="KPZ649" s="75"/>
      <c r="KQA649" s="118"/>
      <c r="KQB649" s="74"/>
      <c r="KQC649" s="75"/>
      <c r="KQD649" s="118"/>
      <c r="KQE649" s="74"/>
      <c r="KQF649" s="75"/>
      <c r="KQG649" s="118"/>
      <c r="KQH649" s="74"/>
      <c r="KQI649" s="75"/>
      <c r="KQJ649" s="118"/>
      <c r="KQK649" s="74"/>
      <c r="KQL649" s="75"/>
      <c r="KQM649" s="118"/>
      <c r="KQN649" s="74"/>
      <c r="KQO649" s="75"/>
      <c r="KQP649" s="118"/>
      <c r="KQQ649" s="74"/>
      <c r="KQR649" s="75"/>
      <c r="KQS649" s="118"/>
      <c r="KQT649" s="74"/>
      <c r="KQU649" s="75"/>
      <c r="KQV649" s="118"/>
      <c r="KQW649" s="74"/>
      <c r="KQX649" s="75"/>
      <c r="KQY649" s="118"/>
      <c r="KQZ649" s="74"/>
      <c r="KRA649" s="75"/>
      <c r="KRB649" s="118"/>
      <c r="KRC649" s="74"/>
      <c r="KRD649" s="75"/>
      <c r="KRE649" s="118"/>
      <c r="KRF649" s="74"/>
      <c r="KRG649" s="75"/>
      <c r="KRH649" s="118"/>
      <c r="KRI649" s="74"/>
      <c r="KRJ649" s="75"/>
      <c r="KRK649" s="118"/>
      <c r="KRL649" s="74"/>
      <c r="KRM649" s="75"/>
      <c r="KRN649" s="118"/>
      <c r="KRO649" s="74"/>
      <c r="KRP649" s="75"/>
      <c r="KRQ649" s="118"/>
      <c r="KRR649" s="74"/>
      <c r="KRS649" s="75"/>
      <c r="KRT649" s="118"/>
      <c r="KRU649" s="74"/>
      <c r="KRV649" s="75"/>
      <c r="KRW649" s="118"/>
      <c r="KRX649" s="74"/>
      <c r="KRY649" s="75"/>
      <c r="KRZ649" s="118"/>
      <c r="KSA649" s="74"/>
      <c r="KSB649" s="75"/>
      <c r="KSC649" s="118"/>
      <c r="KSD649" s="74"/>
      <c r="KSE649" s="75"/>
      <c r="KSF649" s="118"/>
      <c r="KSG649" s="74"/>
      <c r="KSH649" s="75"/>
      <c r="KSI649" s="118"/>
      <c r="KSJ649" s="74"/>
      <c r="KSK649" s="75"/>
      <c r="KSL649" s="118"/>
      <c r="KSM649" s="74"/>
      <c r="KSN649" s="75"/>
      <c r="KSO649" s="118"/>
      <c r="KSP649" s="74"/>
      <c r="KSQ649" s="75"/>
      <c r="KSR649" s="118"/>
      <c r="KSS649" s="74"/>
      <c r="KST649" s="75"/>
      <c r="KSU649" s="118"/>
      <c r="KSV649" s="74"/>
      <c r="KSW649" s="75"/>
      <c r="KSX649" s="118"/>
      <c r="KSY649" s="74"/>
      <c r="KSZ649" s="75"/>
      <c r="KTA649" s="118"/>
      <c r="KTB649" s="74"/>
      <c r="KTC649" s="75"/>
      <c r="KTD649" s="118"/>
      <c r="KTE649" s="74"/>
      <c r="KTF649" s="75"/>
      <c r="KTG649" s="118"/>
      <c r="KTH649" s="74"/>
      <c r="KTI649" s="75"/>
      <c r="KTJ649" s="118"/>
      <c r="KTK649" s="74"/>
      <c r="KTL649" s="75"/>
      <c r="KTM649" s="118"/>
      <c r="KTN649" s="74"/>
      <c r="KTO649" s="75"/>
      <c r="KTP649" s="118"/>
      <c r="KTQ649" s="74"/>
      <c r="KTR649" s="75"/>
      <c r="KTS649" s="118"/>
      <c r="KTT649" s="74"/>
      <c r="KTU649" s="75"/>
      <c r="KTV649" s="118"/>
      <c r="KTW649" s="74"/>
      <c r="KTX649" s="75"/>
      <c r="KTY649" s="118"/>
      <c r="KTZ649" s="74"/>
      <c r="KUA649" s="75"/>
      <c r="KUB649" s="118"/>
      <c r="KUC649" s="74"/>
      <c r="KUD649" s="75"/>
      <c r="KUE649" s="118"/>
      <c r="KUF649" s="74"/>
      <c r="KUG649" s="75"/>
      <c r="KUH649" s="118"/>
      <c r="KUI649" s="74"/>
      <c r="KUJ649" s="75"/>
      <c r="KUK649" s="118"/>
      <c r="KUL649" s="74"/>
      <c r="KUM649" s="75"/>
      <c r="KUN649" s="118"/>
      <c r="KUO649" s="74"/>
      <c r="KUP649" s="75"/>
      <c r="KUQ649" s="118"/>
      <c r="KUR649" s="74"/>
      <c r="KUS649" s="75"/>
      <c r="KUT649" s="118"/>
      <c r="KUU649" s="74"/>
      <c r="KUV649" s="75"/>
      <c r="KUW649" s="118"/>
      <c r="KUX649" s="74"/>
      <c r="KUY649" s="75"/>
      <c r="KUZ649" s="118"/>
      <c r="KVA649" s="74"/>
      <c r="KVB649" s="75"/>
      <c r="KVC649" s="118"/>
      <c r="KVD649" s="74"/>
      <c r="KVE649" s="75"/>
      <c r="KVF649" s="118"/>
      <c r="KVG649" s="74"/>
      <c r="KVH649" s="75"/>
      <c r="KVI649" s="118"/>
      <c r="KVJ649" s="74"/>
      <c r="KVK649" s="75"/>
      <c r="KVL649" s="118"/>
      <c r="KVM649" s="74"/>
      <c r="KVN649" s="75"/>
      <c r="KVO649" s="118"/>
      <c r="KVP649" s="74"/>
      <c r="KVQ649" s="75"/>
      <c r="KVR649" s="118"/>
      <c r="KVS649" s="74"/>
      <c r="KVT649" s="75"/>
      <c r="KVU649" s="118"/>
      <c r="KVV649" s="74"/>
      <c r="KVW649" s="75"/>
      <c r="KVX649" s="118"/>
      <c r="KVY649" s="74"/>
      <c r="KVZ649" s="75"/>
      <c r="KWA649" s="118"/>
      <c r="KWB649" s="74"/>
      <c r="KWC649" s="75"/>
      <c r="KWD649" s="118"/>
      <c r="KWE649" s="74"/>
      <c r="KWF649" s="75"/>
      <c r="KWG649" s="118"/>
      <c r="KWH649" s="74"/>
      <c r="KWI649" s="75"/>
      <c r="KWJ649" s="118"/>
      <c r="KWK649" s="74"/>
      <c r="KWL649" s="75"/>
      <c r="KWM649" s="118"/>
      <c r="KWN649" s="74"/>
      <c r="KWO649" s="75"/>
      <c r="KWP649" s="118"/>
      <c r="KWQ649" s="74"/>
      <c r="KWR649" s="75"/>
      <c r="KWS649" s="118"/>
      <c r="KWT649" s="74"/>
      <c r="KWU649" s="75"/>
      <c r="KWV649" s="118"/>
      <c r="KWW649" s="74"/>
      <c r="KWX649" s="75"/>
      <c r="KWY649" s="118"/>
      <c r="KWZ649" s="74"/>
      <c r="KXA649" s="75"/>
      <c r="KXB649" s="118"/>
      <c r="KXC649" s="74"/>
      <c r="KXD649" s="75"/>
      <c r="KXE649" s="118"/>
      <c r="KXF649" s="74"/>
      <c r="KXG649" s="75"/>
      <c r="KXH649" s="118"/>
      <c r="KXI649" s="74"/>
      <c r="KXJ649" s="75"/>
      <c r="KXK649" s="118"/>
      <c r="KXL649" s="74"/>
      <c r="KXM649" s="75"/>
      <c r="KXN649" s="118"/>
      <c r="KXO649" s="74"/>
      <c r="KXP649" s="75"/>
      <c r="KXQ649" s="118"/>
      <c r="KXR649" s="74"/>
      <c r="KXS649" s="75"/>
      <c r="KXT649" s="118"/>
      <c r="KXU649" s="74"/>
      <c r="KXV649" s="75"/>
      <c r="KXW649" s="118"/>
      <c r="KXX649" s="74"/>
      <c r="KXY649" s="75"/>
      <c r="KXZ649" s="118"/>
      <c r="KYA649" s="74"/>
      <c r="KYB649" s="75"/>
      <c r="KYC649" s="118"/>
      <c r="KYD649" s="74"/>
      <c r="KYE649" s="75"/>
      <c r="KYF649" s="118"/>
      <c r="KYG649" s="74"/>
      <c r="KYH649" s="75"/>
      <c r="KYI649" s="118"/>
      <c r="KYJ649" s="74"/>
      <c r="KYK649" s="75"/>
      <c r="KYL649" s="118"/>
      <c r="KYM649" s="74"/>
      <c r="KYN649" s="75"/>
      <c r="KYO649" s="118"/>
      <c r="KYP649" s="74"/>
      <c r="KYQ649" s="75"/>
      <c r="KYR649" s="118"/>
      <c r="KYS649" s="74"/>
      <c r="KYT649" s="75"/>
      <c r="KYU649" s="118"/>
      <c r="KYV649" s="74"/>
      <c r="KYW649" s="75"/>
      <c r="KYX649" s="118"/>
      <c r="KYY649" s="74"/>
      <c r="KYZ649" s="75"/>
      <c r="KZA649" s="118"/>
      <c r="KZB649" s="74"/>
      <c r="KZC649" s="75"/>
      <c r="KZD649" s="118"/>
      <c r="KZE649" s="74"/>
      <c r="KZF649" s="75"/>
      <c r="KZG649" s="118"/>
      <c r="KZH649" s="74"/>
      <c r="KZI649" s="75"/>
      <c r="KZJ649" s="118"/>
      <c r="KZK649" s="74"/>
      <c r="KZL649" s="75"/>
      <c r="KZM649" s="118"/>
      <c r="KZN649" s="74"/>
      <c r="KZO649" s="75"/>
      <c r="KZP649" s="118"/>
      <c r="KZQ649" s="74"/>
      <c r="KZR649" s="75"/>
      <c r="KZS649" s="118"/>
      <c r="KZT649" s="74"/>
      <c r="KZU649" s="75"/>
      <c r="KZV649" s="118"/>
      <c r="KZW649" s="74"/>
      <c r="KZX649" s="75"/>
      <c r="KZY649" s="118"/>
      <c r="KZZ649" s="74"/>
      <c r="LAA649" s="75"/>
      <c r="LAB649" s="118"/>
      <c r="LAC649" s="74"/>
      <c r="LAD649" s="75"/>
      <c r="LAE649" s="118"/>
      <c r="LAF649" s="74"/>
      <c r="LAG649" s="75"/>
      <c r="LAH649" s="118"/>
      <c r="LAI649" s="74"/>
      <c r="LAJ649" s="75"/>
      <c r="LAK649" s="118"/>
      <c r="LAL649" s="74"/>
      <c r="LAM649" s="75"/>
      <c r="LAN649" s="118"/>
      <c r="LAO649" s="74"/>
      <c r="LAP649" s="75"/>
      <c r="LAQ649" s="118"/>
      <c r="LAR649" s="74"/>
      <c r="LAS649" s="75"/>
      <c r="LAT649" s="118"/>
      <c r="LAU649" s="74"/>
      <c r="LAV649" s="75"/>
      <c r="LAW649" s="118"/>
      <c r="LAX649" s="74"/>
      <c r="LAY649" s="75"/>
      <c r="LAZ649" s="118"/>
      <c r="LBA649" s="74"/>
      <c r="LBB649" s="75"/>
      <c r="LBC649" s="118"/>
      <c r="LBD649" s="74"/>
      <c r="LBE649" s="75"/>
      <c r="LBF649" s="118"/>
      <c r="LBG649" s="74"/>
      <c r="LBH649" s="75"/>
      <c r="LBI649" s="118"/>
      <c r="LBJ649" s="74"/>
      <c r="LBK649" s="75"/>
      <c r="LBL649" s="118"/>
      <c r="LBM649" s="74"/>
      <c r="LBN649" s="75"/>
      <c r="LBO649" s="118"/>
      <c r="LBP649" s="74"/>
      <c r="LBQ649" s="75"/>
      <c r="LBR649" s="118"/>
      <c r="LBS649" s="74"/>
      <c r="LBT649" s="75"/>
      <c r="LBU649" s="118"/>
      <c r="LBV649" s="74"/>
      <c r="LBW649" s="75"/>
      <c r="LBX649" s="118"/>
      <c r="LBY649" s="74"/>
      <c r="LBZ649" s="75"/>
      <c r="LCA649" s="118"/>
      <c r="LCB649" s="74"/>
      <c r="LCC649" s="75"/>
      <c r="LCD649" s="118"/>
      <c r="LCE649" s="74"/>
      <c r="LCF649" s="75"/>
      <c r="LCG649" s="118"/>
      <c r="LCH649" s="74"/>
      <c r="LCI649" s="75"/>
      <c r="LCJ649" s="118"/>
      <c r="LCK649" s="74"/>
      <c r="LCL649" s="75"/>
      <c r="LCM649" s="118"/>
      <c r="LCN649" s="74"/>
      <c r="LCO649" s="75"/>
      <c r="LCP649" s="118"/>
      <c r="LCQ649" s="74"/>
      <c r="LCR649" s="75"/>
      <c r="LCS649" s="118"/>
      <c r="LCT649" s="74"/>
      <c r="LCU649" s="75"/>
      <c r="LCV649" s="118"/>
      <c r="LCW649" s="74"/>
      <c r="LCX649" s="75"/>
      <c r="LCY649" s="118"/>
      <c r="LCZ649" s="74"/>
      <c r="LDA649" s="75"/>
      <c r="LDB649" s="118"/>
      <c r="LDC649" s="74"/>
      <c r="LDD649" s="75"/>
      <c r="LDE649" s="118"/>
      <c r="LDF649" s="74"/>
      <c r="LDG649" s="75"/>
      <c r="LDH649" s="118"/>
      <c r="LDI649" s="74"/>
      <c r="LDJ649" s="75"/>
      <c r="LDK649" s="118"/>
      <c r="LDL649" s="74"/>
      <c r="LDM649" s="75"/>
      <c r="LDN649" s="118"/>
      <c r="LDO649" s="74"/>
      <c r="LDP649" s="75"/>
      <c r="LDQ649" s="118"/>
      <c r="LDR649" s="74"/>
      <c r="LDS649" s="75"/>
      <c r="LDT649" s="118"/>
      <c r="LDU649" s="74"/>
      <c r="LDV649" s="75"/>
      <c r="LDW649" s="118"/>
      <c r="LDX649" s="74"/>
      <c r="LDY649" s="75"/>
      <c r="LDZ649" s="118"/>
      <c r="LEA649" s="74"/>
      <c r="LEB649" s="75"/>
      <c r="LEC649" s="118"/>
      <c r="LED649" s="74"/>
      <c r="LEE649" s="75"/>
      <c r="LEF649" s="118"/>
      <c r="LEG649" s="74"/>
      <c r="LEH649" s="75"/>
      <c r="LEI649" s="118"/>
      <c r="LEJ649" s="74"/>
      <c r="LEK649" s="75"/>
      <c r="LEL649" s="118"/>
      <c r="LEM649" s="74"/>
      <c r="LEN649" s="75"/>
      <c r="LEO649" s="118"/>
      <c r="LEP649" s="74"/>
      <c r="LEQ649" s="75"/>
      <c r="LER649" s="118"/>
      <c r="LES649" s="74"/>
      <c r="LET649" s="75"/>
      <c r="LEU649" s="118"/>
      <c r="LEV649" s="74"/>
      <c r="LEW649" s="75"/>
      <c r="LEX649" s="118"/>
      <c r="LEY649" s="74"/>
      <c r="LEZ649" s="75"/>
      <c r="LFA649" s="118"/>
      <c r="LFB649" s="74"/>
      <c r="LFC649" s="75"/>
      <c r="LFD649" s="118"/>
      <c r="LFE649" s="74"/>
      <c r="LFF649" s="75"/>
      <c r="LFG649" s="118"/>
      <c r="LFH649" s="74"/>
      <c r="LFI649" s="75"/>
      <c r="LFJ649" s="118"/>
      <c r="LFK649" s="74"/>
      <c r="LFL649" s="75"/>
      <c r="LFM649" s="118"/>
      <c r="LFN649" s="74"/>
      <c r="LFO649" s="75"/>
      <c r="LFP649" s="118"/>
      <c r="LFQ649" s="74"/>
      <c r="LFR649" s="75"/>
      <c r="LFS649" s="118"/>
      <c r="LFT649" s="74"/>
      <c r="LFU649" s="75"/>
      <c r="LFV649" s="118"/>
      <c r="LFW649" s="74"/>
      <c r="LFX649" s="75"/>
      <c r="LFY649" s="118"/>
      <c r="LFZ649" s="74"/>
      <c r="LGA649" s="75"/>
      <c r="LGB649" s="118"/>
      <c r="LGC649" s="74"/>
      <c r="LGD649" s="75"/>
      <c r="LGE649" s="118"/>
      <c r="LGF649" s="74"/>
      <c r="LGG649" s="75"/>
      <c r="LGH649" s="118"/>
      <c r="LGI649" s="74"/>
      <c r="LGJ649" s="75"/>
      <c r="LGK649" s="118"/>
      <c r="LGL649" s="74"/>
      <c r="LGM649" s="75"/>
      <c r="LGN649" s="118"/>
      <c r="LGO649" s="74"/>
      <c r="LGP649" s="75"/>
      <c r="LGQ649" s="118"/>
      <c r="LGR649" s="74"/>
      <c r="LGS649" s="75"/>
      <c r="LGT649" s="118"/>
      <c r="LGU649" s="74"/>
      <c r="LGV649" s="75"/>
      <c r="LGW649" s="118"/>
      <c r="LGX649" s="74"/>
      <c r="LGY649" s="75"/>
      <c r="LGZ649" s="118"/>
      <c r="LHA649" s="74"/>
      <c r="LHB649" s="75"/>
      <c r="LHC649" s="118"/>
      <c r="LHD649" s="74"/>
      <c r="LHE649" s="75"/>
      <c r="LHF649" s="118"/>
      <c r="LHG649" s="74"/>
      <c r="LHH649" s="75"/>
      <c r="LHI649" s="118"/>
      <c r="LHJ649" s="74"/>
      <c r="LHK649" s="75"/>
      <c r="LHL649" s="118"/>
      <c r="LHM649" s="74"/>
      <c r="LHN649" s="75"/>
      <c r="LHO649" s="118"/>
      <c r="LHP649" s="74"/>
      <c r="LHQ649" s="75"/>
      <c r="LHR649" s="118"/>
      <c r="LHS649" s="74"/>
      <c r="LHT649" s="75"/>
      <c r="LHU649" s="118"/>
      <c r="LHV649" s="74"/>
      <c r="LHW649" s="75"/>
      <c r="LHX649" s="118"/>
      <c r="LHY649" s="74"/>
      <c r="LHZ649" s="75"/>
      <c r="LIA649" s="118"/>
      <c r="LIB649" s="74"/>
      <c r="LIC649" s="75"/>
      <c r="LID649" s="118"/>
      <c r="LIE649" s="74"/>
      <c r="LIF649" s="75"/>
      <c r="LIG649" s="118"/>
      <c r="LIH649" s="74"/>
      <c r="LII649" s="75"/>
      <c r="LIJ649" s="118"/>
      <c r="LIK649" s="74"/>
      <c r="LIL649" s="75"/>
      <c r="LIM649" s="118"/>
      <c r="LIN649" s="74"/>
      <c r="LIO649" s="75"/>
      <c r="LIP649" s="118"/>
      <c r="LIQ649" s="74"/>
      <c r="LIR649" s="75"/>
      <c r="LIS649" s="118"/>
      <c r="LIT649" s="74"/>
      <c r="LIU649" s="75"/>
      <c r="LIV649" s="118"/>
      <c r="LIW649" s="74"/>
      <c r="LIX649" s="75"/>
      <c r="LIY649" s="118"/>
      <c r="LIZ649" s="74"/>
      <c r="LJA649" s="75"/>
      <c r="LJB649" s="118"/>
      <c r="LJC649" s="74"/>
      <c r="LJD649" s="75"/>
      <c r="LJE649" s="118"/>
      <c r="LJF649" s="74"/>
      <c r="LJG649" s="75"/>
      <c r="LJH649" s="118"/>
      <c r="LJI649" s="74"/>
      <c r="LJJ649" s="75"/>
      <c r="LJK649" s="118"/>
      <c r="LJL649" s="74"/>
      <c r="LJM649" s="75"/>
      <c r="LJN649" s="118"/>
      <c r="LJO649" s="74"/>
      <c r="LJP649" s="75"/>
      <c r="LJQ649" s="118"/>
      <c r="LJR649" s="74"/>
      <c r="LJS649" s="75"/>
      <c r="LJT649" s="118"/>
      <c r="LJU649" s="74"/>
      <c r="LJV649" s="75"/>
      <c r="LJW649" s="118"/>
      <c r="LJX649" s="74"/>
      <c r="LJY649" s="75"/>
      <c r="LJZ649" s="118"/>
      <c r="LKA649" s="74"/>
      <c r="LKB649" s="75"/>
      <c r="LKC649" s="118"/>
      <c r="LKD649" s="74"/>
      <c r="LKE649" s="75"/>
      <c r="LKF649" s="118"/>
      <c r="LKG649" s="74"/>
      <c r="LKH649" s="75"/>
      <c r="LKI649" s="118"/>
      <c r="LKJ649" s="74"/>
      <c r="LKK649" s="75"/>
      <c r="LKL649" s="118"/>
      <c r="LKM649" s="74"/>
      <c r="LKN649" s="75"/>
      <c r="LKO649" s="118"/>
      <c r="LKP649" s="74"/>
      <c r="LKQ649" s="75"/>
      <c r="LKR649" s="118"/>
      <c r="LKS649" s="74"/>
      <c r="LKT649" s="75"/>
      <c r="LKU649" s="118"/>
      <c r="LKV649" s="74"/>
      <c r="LKW649" s="75"/>
      <c r="LKX649" s="118"/>
      <c r="LKY649" s="74"/>
      <c r="LKZ649" s="75"/>
      <c r="LLA649" s="118"/>
      <c r="LLB649" s="74"/>
      <c r="LLC649" s="75"/>
      <c r="LLD649" s="118"/>
      <c r="LLE649" s="74"/>
      <c r="LLF649" s="75"/>
      <c r="LLG649" s="118"/>
      <c r="LLH649" s="74"/>
      <c r="LLI649" s="75"/>
      <c r="LLJ649" s="118"/>
      <c r="LLK649" s="74"/>
      <c r="LLL649" s="75"/>
      <c r="LLM649" s="118"/>
      <c r="LLN649" s="74"/>
      <c r="LLO649" s="75"/>
      <c r="LLP649" s="118"/>
      <c r="LLQ649" s="74"/>
      <c r="LLR649" s="75"/>
      <c r="LLS649" s="118"/>
      <c r="LLT649" s="74"/>
      <c r="LLU649" s="75"/>
      <c r="LLV649" s="118"/>
      <c r="LLW649" s="74"/>
      <c r="LLX649" s="75"/>
      <c r="LLY649" s="118"/>
      <c r="LLZ649" s="74"/>
      <c r="LMA649" s="75"/>
      <c r="LMB649" s="118"/>
      <c r="LMC649" s="74"/>
      <c r="LMD649" s="75"/>
      <c r="LME649" s="118"/>
      <c r="LMF649" s="74"/>
      <c r="LMG649" s="75"/>
      <c r="LMH649" s="118"/>
      <c r="LMI649" s="74"/>
      <c r="LMJ649" s="75"/>
      <c r="LMK649" s="118"/>
      <c r="LML649" s="74"/>
      <c r="LMM649" s="75"/>
      <c r="LMN649" s="118"/>
      <c r="LMO649" s="74"/>
      <c r="LMP649" s="75"/>
      <c r="LMQ649" s="118"/>
      <c r="LMR649" s="74"/>
      <c r="LMS649" s="75"/>
      <c r="LMT649" s="118"/>
      <c r="LMU649" s="74"/>
      <c r="LMV649" s="75"/>
      <c r="LMW649" s="118"/>
      <c r="LMX649" s="74"/>
      <c r="LMY649" s="75"/>
      <c r="LMZ649" s="118"/>
      <c r="LNA649" s="74"/>
      <c r="LNB649" s="75"/>
      <c r="LNC649" s="118"/>
      <c r="LND649" s="74"/>
      <c r="LNE649" s="75"/>
      <c r="LNF649" s="118"/>
      <c r="LNG649" s="74"/>
      <c r="LNH649" s="75"/>
      <c r="LNI649" s="118"/>
      <c r="LNJ649" s="74"/>
      <c r="LNK649" s="75"/>
      <c r="LNL649" s="118"/>
      <c r="LNM649" s="74"/>
      <c r="LNN649" s="75"/>
      <c r="LNO649" s="118"/>
      <c r="LNP649" s="74"/>
      <c r="LNQ649" s="75"/>
      <c r="LNR649" s="118"/>
      <c r="LNS649" s="74"/>
      <c r="LNT649" s="75"/>
      <c r="LNU649" s="118"/>
      <c r="LNV649" s="74"/>
      <c r="LNW649" s="75"/>
      <c r="LNX649" s="118"/>
      <c r="LNY649" s="74"/>
      <c r="LNZ649" s="75"/>
      <c r="LOA649" s="118"/>
      <c r="LOB649" s="74"/>
      <c r="LOC649" s="75"/>
      <c r="LOD649" s="118"/>
      <c r="LOE649" s="74"/>
      <c r="LOF649" s="75"/>
      <c r="LOG649" s="118"/>
      <c r="LOH649" s="74"/>
      <c r="LOI649" s="75"/>
      <c r="LOJ649" s="118"/>
      <c r="LOK649" s="74"/>
      <c r="LOL649" s="75"/>
      <c r="LOM649" s="118"/>
      <c r="LON649" s="74"/>
      <c r="LOO649" s="75"/>
      <c r="LOP649" s="118"/>
      <c r="LOQ649" s="74"/>
      <c r="LOR649" s="75"/>
      <c r="LOS649" s="118"/>
      <c r="LOT649" s="74"/>
      <c r="LOU649" s="75"/>
      <c r="LOV649" s="118"/>
      <c r="LOW649" s="74"/>
      <c r="LOX649" s="75"/>
      <c r="LOY649" s="118"/>
      <c r="LOZ649" s="74"/>
      <c r="LPA649" s="75"/>
      <c r="LPB649" s="118"/>
      <c r="LPC649" s="74"/>
      <c r="LPD649" s="75"/>
      <c r="LPE649" s="118"/>
      <c r="LPF649" s="74"/>
      <c r="LPG649" s="75"/>
      <c r="LPH649" s="118"/>
      <c r="LPI649" s="74"/>
      <c r="LPJ649" s="75"/>
      <c r="LPK649" s="118"/>
      <c r="LPL649" s="74"/>
      <c r="LPM649" s="75"/>
      <c r="LPN649" s="118"/>
      <c r="LPO649" s="74"/>
      <c r="LPP649" s="75"/>
      <c r="LPQ649" s="118"/>
      <c r="LPR649" s="74"/>
      <c r="LPS649" s="75"/>
      <c r="LPT649" s="118"/>
      <c r="LPU649" s="74"/>
      <c r="LPV649" s="75"/>
      <c r="LPW649" s="118"/>
      <c r="LPX649" s="74"/>
      <c r="LPY649" s="75"/>
      <c r="LPZ649" s="118"/>
      <c r="LQA649" s="74"/>
      <c r="LQB649" s="75"/>
      <c r="LQC649" s="118"/>
      <c r="LQD649" s="74"/>
      <c r="LQE649" s="75"/>
      <c r="LQF649" s="118"/>
      <c r="LQG649" s="74"/>
      <c r="LQH649" s="75"/>
      <c r="LQI649" s="118"/>
      <c r="LQJ649" s="74"/>
      <c r="LQK649" s="75"/>
      <c r="LQL649" s="118"/>
      <c r="LQM649" s="74"/>
      <c r="LQN649" s="75"/>
      <c r="LQO649" s="118"/>
      <c r="LQP649" s="74"/>
      <c r="LQQ649" s="75"/>
      <c r="LQR649" s="118"/>
      <c r="LQS649" s="74"/>
      <c r="LQT649" s="75"/>
      <c r="LQU649" s="118"/>
      <c r="LQV649" s="74"/>
      <c r="LQW649" s="75"/>
      <c r="LQX649" s="118"/>
      <c r="LQY649" s="74"/>
      <c r="LQZ649" s="75"/>
      <c r="LRA649" s="118"/>
      <c r="LRB649" s="74"/>
      <c r="LRC649" s="75"/>
      <c r="LRD649" s="118"/>
      <c r="LRE649" s="74"/>
      <c r="LRF649" s="75"/>
      <c r="LRG649" s="118"/>
      <c r="LRH649" s="74"/>
      <c r="LRI649" s="75"/>
      <c r="LRJ649" s="118"/>
      <c r="LRK649" s="74"/>
      <c r="LRL649" s="75"/>
      <c r="LRM649" s="118"/>
      <c r="LRN649" s="74"/>
      <c r="LRO649" s="75"/>
      <c r="LRP649" s="118"/>
      <c r="LRQ649" s="74"/>
      <c r="LRR649" s="75"/>
      <c r="LRS649" s="118"/>
      <c r="LRT649" s="74"/>
      <c r="LRU649" s="75"/>
      <c r="LRV649" s="118"/>
      <c r="LRW649" s="74"/>
      <c r="LRX649" s="75"/>
      <c r="LRY649" s="118"/>
      <c r="LRZ649" s="74"/>
      <c r="LSA649" s="75"/>
      <c r="LSB649" s="118"/>
      <c r="LSC649" s="74"/>
      <c r="LSD649" s="75"/>
      <c r="LSE649" s="118"/>
      <c r="LSF649" s="74"/>
      <c r="LSG649" s="75"/>
      <c r="LSH649" s="118"/>
      <c r="LSI649" s="74"/>
      <c r="LSJ649" s="75"/>
      <c r="LSK649" s="118"/>
      <c r="LSL649" s="74"/>
      <c r="LSM649" s="75"/>
      <c r="LSN649" s="118"/>
      <c r="LSO649" s="74"/>
      <c r="LSP649" s="75"/>
      <c r="LSQ649" s="118"/>
      <c r="LSR649" s="74"/>
      <c r="LSS649" s="75"/>
      <c r="LST649" s="118"/>
      <c r="LSU649" s="74"/>
      <c r="LSV649" s="75"/>
      <c r="LSW649" s="118"/>
      <c r="LSX649" s="74"/>
      <c r="LSY649" s="75"/>
      <c r="LSZ649" s="118"/>
      <c r="LTA649" s="74"/>
      <c r="LTB649" s="75"/>
      <c r="LTC649" s="118"/>
      <c r="LTD649" s="74"/>
      <c r="LTE649" s="75"/>
      <c r="LTF649" s="118"/>
      <c r="LTG649" s="74"/>
      <c r="LTH649" s="75"/>
      <c r="LTI649" s="118"/>
      <c r="LTJ649" s="74"/>
      <c r="LTK649" s="75"/>
      <c r="LTL649" s="118"/>
      <c r="LTM649" s="74"/>
      <c r="LTN649" s="75"/>
      <c r="LTO649" s="118"/>
      <c r="LTP649" s="74"/>
      <c r="LTQ649" s="75"/>
      <c r="LTR649" s="118"/>
      <c r="LTS649" s="74"/>
      <c r="LTT649" s="75"/>
      <c r="LTU649" s="118"/>
      <c r="LTV649" s="74"/>
      <c r="LTW649" s="75"/>
      <c r="LTX649" s="118"/>
      <c r="LTY649" s="74"/>
      <c r="LTZ649" s="75"/>
      <c r="LUA649" s="118"/>
      <c r="LUB649" s="74"/>
      <c r="LUC649" s="75"/>
      <c r="LUD649" s="118"/>
      <c r="LUE649" s="74"/>
      <c r="LUF649" s="75"/>
      <c r="LUG649" s="118"/>
      <c r="LUH649" s="74"/>
      <c r="LUI649" s="75"/>
      <c r="LUJ649" s="118"/>
      <c r="LUK649" s="74"/>
      <c r="LUL649" s="75"/>
      <c r="LUM649" s="118"/>
      <c r="LUN649" s="74"/>
      <c r="LUO649" s="75"/>
      <c r="LUP649" s="118"/>
      <c r="LUQ649" s="74"/>
      <c r="LUR649" s="75"/>
      <c r="LUS649" s="118"/>
      <c r="LUT649" s="74"/>
      <c r="LUU649" s="75"/>
      <c r="LUV649" s="118"/>
      <c r="LUW649" s="74"/>
      <c r="LUX649" s="75"/>
      <c r="LUY649" s="118"/>
      <c r="LUZ649" s="74"/>
      <c r="LVA649" s="75"/>
      <c r="LVB649" s="118"/>
      <c r="LVC649" s="74"/>
      <c r="LVD649" s="75"/>
      <c r="LVE649" s="118"/>
      <c r="LVF649" s="74"/>
      <c r="LVG649" s="75"/>
      <c r="LVH649" s="118"/>
      <c r="LVI649" s="74"/>
      <c r="LVJ649" s="75"/>
      <c r="LVK649" s="118"/>
      <c r="LVL649" s="74"/>
      <c r="LVM649" s="75"/>
      <c r="LVN649" s="118"/>
      <c r="LVO649" s="74"/>
      <c r="LVP649" s="75"/>
      <c r="LVQ649" s="118"/>
      <c r="LVR649" s="74"/>
      <c r="LVS649" s="75"/>
      <c r="LVT649" s="118"/>
      <c r="LVU649" s="74"/>
      <c r="LVV649" s="75"/>
      <c r="LVW649" s="118"/>
      <c r="LVX649" s="74"/>
      <c r="LVY649" s="75"/>
      <c r="LVZ649" s="118"/>
      <c r="LWA649" s="74"/>
      <c r="LWB649" s="75"/>
      <c r="LWC649" s="118"/>
      <c r="LWD649" s="74"/>
      <c r="LWE649" s="75"/>
      <c r="LWF649" s="118"/>
      <c r="LWG649" s="74"/>
      <c r="LWH649" s="75"/>
      <c r="LWI649" s="118"/>
      <c r="LWJ649" s="74"/>
      <c r="LWK649" s="75"/>
      <c r="LWL649" s="118"/>
      <c r="LWM649" s="74"/>
      <c r="LWN649" s="75"/>
      <c r="LWO649" s="118"/>
      <c r="LWP649" s="74"/>
      <c r="LWQ649" s="75"/>
      <c r="LWR649" s="118"/>
      <c r="LWS649" s="74"/>
      <c r="LWT649" s="75"/>
      <c r="LWU649" s="118"/>
      <c r="LWV649" s="74"/>
      <c r="LWW649" s="75"/>
      <c r="LWX649" s="118"/>
      <c r="LWY649" s="74"/>
      <c r="LWZ649" s="75"/>
      <c r="LXA649" s="118"/>
      <c r="LXB649" s="74"/>
      <c r="LXC649" s="75"/>
      <c r="LXD649" s="118"/>
      <c r="LXE649" s="74"/>
      <c r="LXF649" s="75"/>
      <c r="LXG649" s="118"/>
      <c r="LXH649" s="74"/>
      <c r="LXI649" s="75"/>
      <c r="LXJ649" s="118"/>
      <c r="LXK649" s="74"/>
      <c r="LXL649" s="75"/>
      <c r="LXM649" s="118"/>
      <c r="LXN649" s="74"/>
      <c r="LXO649" s="75"/>
      <c r="LXP649" s="118"/>
      <c r="LXQ649" s="74"/>
      <c r="LXR649" s="75"/>
      <c r="LXS649" s="118"/>
      <c r="LXT649" s="74"/>
      <c r="LXU649" s="75"/>
      <c r="LXV649" s="118"/>
      <c r="LXW649" s="74"/>
      <c r="LXX649" s="75"/>
      <c r="LXY649" s="118"/>
      <c r="LXZ649" s="74"/>
      <c r="LYA649" s="75"/>
      <c r="LYB649" s="118"/>
      <c r="LYC649" s="74"/>
      <c r="LYD649" s="75"/>
      <c r="LYE649" s="118"/>
      <c r="LYF649" s="74"/>
      <c r="LYG649" s="75"/>
      <c r="LYH649" s="118"/>
      <c r="LYI649" s="74"/>
      <c r="LYJ649" s="75"/>
      <c r="LYK649" s="118"/>
      <c r="LYL649" s="74"/>
      <c r="LYM649" s="75"/>
      <c r="LYN649" s="118"/>
      <c r="LYO649" s="74"/>
      <c r="LYP649" s="75"/>
      <c r="LYQ649" s="118"/>
      <c r="LYR649" s="74"/>
      <c r="LYS649" s="75"/>
      <c r="LYT649" s="118"/>
      <c r="LYU649" s="74"/>
      <c r="LYV649" s="75"/>
      <c r="LYW649" s="118"/>
      <c r="LYX649" s="74"/>
      <c r="LYY649" s="75"/>
      <c r="LYZ649" s="118"/>
      <c r="LZA649" s="74"/>
      <c r="LZB649" s="75"/>
      <c r="LZC649" s="118"/>
      <c r="LZD649" s="74"/>
      <c r="LZE649" s="75"/>
      <c r="LZF649" s="118"/>
      <c r="LZG649" s="74"/>
      <c r="LZH649" s="75"/>
      <c r="LZI649" s="118"/>
      <c r="LZJ649" s="74"/>
      <c r="LZK649" s="75"/>
      <c r="LZL649" s="118"/>
      <c r="LZM649" s="74"/>
      <c r="LZN649" s="75"/>
      <c r="LZO649" s="118"/>
      <c r="LZP649" s="74"/>
      <c r="LZQ649" s="75"/>
      <c r="LZR649" s="118"/>
      <c r="LZS649" s="74"/>
      <c r="LZT649" s="75"/>
      <c r="LZU649" s="118"/>
      <c r="LZV649" s="74"/>
      <c r="LZW649" s="75"/>
      <c r="LZX649" s="118"/>
      <c r="LZY649" s="74"/>
      <c r="LZZ649" s="75"/>
      <c r="MAA649" s="118"/>
      <c r="MAB649" s="74"/>
      <c r="MAC649" s="75"/>
      <c r="MAD649" s="118"/>
      <c r="MAE649" s="74"/>
      <c r="MAF649" s="75"/>
      <c r="MAG649" s="118"/>
      <c r="MAH649" s="74"/>
      <c r="MAI649" s="75"/>
      <c r="MAJ649" s="118"/>
      <c r="MAK649" s="74"/>
      <c r="MAL649" s="75"/>
      <c r="MAM649" s="118"/>
      <c r="MAN649" s="74"/>
      <c r="MAO649" s="75"/>
      <c r="MAP649" s="118"/>
      <c r="MAQ649" s="74"/>
      <c r="MAR649" s="75"/>
      <c r="MAS649" s="118"/>
      <c r="MAT649" s="74"/>
      <c r="MAU649" s="75"/>
      <c r="MAV649" s="118"/>
      <c r="MAW649" s="74"/>
      <c r="MAX649" s="75"/>
      <c r="MAY649" s="118"/>
      <c r="MAZ649" s="74"/>
      <c r="MBA649" s="75"/>
      <c r="MBB649" s="118"/>
      <c r="MBC649" s="74"/>
      <c r="MBD649" s="75"/>
      <c r="MBE649" s="118"/>
      <c r="MBF649" s="74"/>
      <c r="MBG649" s="75"/>
      <c r="MBH649" s="118"/>
      <c r="MBI649" s="74"/>
      <c r="MBJ649" s="75"/>
      <c r="MBK649" s="118"/>
      <c r="MBL649" s="74"/>
      <c r="MBM649" s="75"/>
      <c r="MBN649" s="118"/>
      <c r="MBO649" s="74"/>
      <c r="MBP649" s="75"/>
      <c r="MBQ649" s="118"/>
      <c r="MBR649" s="74"/>
      <c r="MBS649" s="75"/>
      <c r="MBT649" s="118"/>
      <c r="MBU649" s="74"/>
      <c r="MBV649" s="75"/>
      <c r="MBW649" s="118"/>
      <c r="MBX649" s="74"/>
      <c r="MBY649" s="75"/>
      <c r="MBZ649" s="118"/>
      <c r="MCA649" s="74"/>
      <c r="MCB649" s="75"/>
      <c r="MCC649" s="118"/>
      <c r="MCD649" s="74"/>
      <c r="MCE649" s="75"/>
      <c r="MCF649" s="118"/>
      <c r="MCG649" s="74"/>
      <c r="MCH649" s="75"/>
      <c r="MCI649" s="118"/>
      <c r="MCJ649" s="74"/>
      <c r="MCK649" s="75"/>
      <c r="MCL649" s="118"/>
      <c r="MCM649" s="74"/>
      <c r="MCN649" s="75"/>
      <c r="MCO649" s="118"/>
      <c r="MCP649" s="74"/>
      <c r="MCQ649" s="75"/>
      <c r="MCR649" s="118"/>
      <c r="MCS649" s="74"/>
      <c r="MCT649" s="75"/>
      <c r="MCU649" s="118"/>
      <c r="MCV649" s="74"/>
      <c r="MCW649" s="75"/>
      <c r="MCX649" s="118"/>
      <c r="MCY649" s="74"/>
      <c r="MCZ649" s="75"/>
      <c r="MDA649" s="118"/>
      <c r="MDB649" s="74"/>
      <c r="MDC649" s="75"/>
      <c r="MDD649" s="118"/>
      <c r="MDE649" s="74"/>
      <c r="MDF649" s="75"/>
      <c r="MDG649" s="118"/>
      <c r="MDH649" s="74"/>
      <c r="MDI649" s="75"/>
      <c r="MDJ649" s="118"/>
      <c r="MDK649" s="74"/>
      <c r="MDL649" s="75"/>
      <c r="MDM649" s="118"/>
      <c r="MDN649" s="74"/>
      <c r="MDO649" s="75"/>
      <c r="MDP649" s="118"/>
      <c r="MDQ649" s="74"/>
      <c r="MDR649" s="75"/>
      <c r="MDS649" s="118"/>
      <c r="MDT649" s="74"/>
      <c r="MDU649" s="75"/>
      <c r="MDV649" s="118"/>
      <c r="MDW649" s="74"/>
      <c r="MDX649" s="75"/>
      <c r="MDY649" s="118"/>
      <c r="MDZ649" s="74"/>
      <c r="MEA649" s="75"/>
      <c r="MEB649" s="118"/>
      <c r="MEC649" s="74"/>
      <c r="MED649" s="75"/>
      <c r="MEE649" s="118"/>
      <c r="MEF649" s="74"/>
      <c r="MEG649" s="75"/>
      <c r="MEH649" s="118"/>
      <c r="MEI649" s="74"/>
      <c r="MEJ649" s="75"/>
      <c r="MEK649" s="118"/>
      <c r="MEL649" s="74"/>
      <c r="MEM649" s="75"/>
      <c r="MEN649" s="118"/>
      <c r="MEO649" s="74"/>
      <c r="MEP649" s="75"/>
      <c r="MEQ649" s="118"/>
      <c r="MER649" s="74"/>
      <c r="MES649" s="75"/>
      <c r="MET649" s="118"/>
      <c r="MEU649" s="74"/>
      <c r="MEV649" s="75"/>
      <c r="MEW649" s="118"/>
      <c r="MEX649" s="74"/>
      <c r="MEY649" s="75"/>
      <c r="MEZ649" s="118"/>
      <c r="MFA649" s="74"/>
      <c r="MFB649" s="75"/>
      <c r="MFC649" s="118"/>
      <c r="MFD649" s="74"/>
      <c r="MFE649" s="75"/>
      <c r="MFF649" s="118"/>
      <c r="MFG649" s="74"/>
      <c r="MFH649" s="75"/>
      <c r="MFI649" s="118"/>
      <c r="MFJ649" s="74"/>
      <c r="MFK649" s="75"/>
      <c r="MFL649" s="118"/>
      <c r="MFM649" s="74"/>
      <c r="MFN649" s="75"/>
      <c r="MFO649" s="118"/>
      <c r="MFP649" s="74"/>
      <c r="MFQ649" s="75"/>
      <c r="MFR649" s="118"/>
      <c r="MFS649" s="74"/>
      <c r="MFT649" s="75"/>
      <c r="MFU649" s="118"/>
      <c r="MFV649" s="74"/>
      <c r="MFW649" s="75"/>
      <c r="MFX649" s="118"/>
      <c r="MFY649" s="74"/>
      <c r="MFZ649" s="75"/>
      <c r="MGA649" s="118"/>
      <c r="MGB649" s="74"/>
      <c r="MGC649" s="75"/>
      <c r="MGD649" s="118"/>
      <c r="MGE649" s="74"/>
      <c r="MGF649" s="75"/>
      <c r="MGG649" s="118"/>
      <c r="MGH649" s="74"/>
      <c r="MGI649" s="75"/>
      <c r="MGJ649" s="118"/>
      <c r="MGK649" s="74"/>
      <c r="MGL649" s="75"/>
      <c r="MGM649" s="118"/>
      <c r="MGN649" s="74"/>
      <c r="MGO649" s="75"/>
      <c r="MGP649" s="118"/>
      <c r="MGQ649" s="74"/>
      <c r="MGR649" s="75"/>
      <c r="MGS649" s="118"/>
      <c r="MGT649" s="74"/>
      <c r="MGU649" s="75"/>
      <c r="MGV649" s="118"/>
      <c r="MGW649" s="74"/>
      <c r="MGX649" s="75"/>
      <c r="MGY649" s="118"/>
      <c r="MGZ649" s="74"/>
      <c r="MHA649" s="75"/>
      <c r="MHB649" s="118"/>
      <c r="MHC649" s="74"/>
      <c r="MHD649" s="75"/>
      <c r="MHE649" s="118"/>
      <c r="MHF649" s="74"/>
      <c r="MHG649" s="75"/>
      <c r="MHH649" s="118"/>
      <c r="MHI649" s="74"/>
      <c r="MHJ649" s="75"/>
      <c r="MHK649" s="118"/>
      <c r="MHL649" s="74"/>
      <c r="MHM649" s="75"/>
      <c r="MHN649" s="118"/>
      <c r="MHO649" s="74"/>
      <c r="MHP649" s="75"/>
      <c r="MHQ649" s="118"/>
      <c r="MHR649" s="74"/>
      <c r="MHS649" s="75"/>
      <c r="MHT649" s="118"/>
      <c r="MHU649" s="74"/>
      <c r="MHV649" s="75"/>
      <c r="MHW649" s="118"/>
      <c r="MHX649" s="74"/>
      <c r="MHY649" s="75"/>
      <c r="MHZ649" s="118"/>
      <c r="MIA649" s="74"/>
      <c r="MIB649" s="75"/>
      <c r="MIC649" s="118"/>
      <c r="MID649" s="74"/>
      <c r="MIE649" s="75"/>
      <c r="MIF649" s="118"/>
      <c r="MIG649" s="74"/>
      <c r="MIH649" s="75"/>
      <c r="MII649" s="118"/>
      <c r="MIJ649" s="74"/>
      <c r="MIK649" s="75"/>
      <c r="MIL649" s="118"/>
      <c r="MIM649" s="74"/>
      <c r="MIN649" s="75"/>
      <c r="MIO649" s="118"/>
      <c r="MIP649" s="74"/>
      <c r="MIQ649" s="75"/>
      <c r="MIR649" s="118"/>
      <c r="MIS649" s="74"/>
      <c r="MIT649" s="75"/>
      <c r="MIU649" s="118"/>
      <c r="MIV649" s="74"/>
      <c r="MIW649" s="75"/>
      <c r="MIX649" s="118"/>
      <c r="MIY649" s="74"/>
      <c r="MIZ649" s="75"/>
      <c r="MJA649" s="118"/>
      <c r="MJB649" s="74"/>
      <c r="MJC649" s="75"/>
      <c r="MJD649" s="118"/>
      <c r="MJE649" s="74"/>
      <c r="MJF649" s="75"/>
      <c r="MJG649" s="118"/>
      <c r="MJH649" s="74"/>
      <c r="MJI649" s="75"/>
      <c r="MJJ649" s="118"/>
      <c r="MJK649" s="74"/>
      <c r="MJL649" s="75"/>
      <c r="MJM649" s="118"/>
      <c r="MJN649" s="74"/>
      <c r="MJO649" s="75"/>
      <c r="MJP649" s="118"/>
      <c r="MJQ649" s="74"/>
      <c r="MJR649" s="75"/>
      <c r="MJS649" s="118"/>
      <c r="MJT649" s="74"/>
      <c r="MJU649" s="75"/>
      <c r="MJV649" s="118"/>
      <c r="MJW649" s="74"/>
      <c r="MJX649" s="75"/>
      <c r="MJY649" s="118"/>
      <c r="MJZ649" s="74"/>
      <c r="MKA649" s="75"/>
      <c r="MKB649" s="118"/>
      <c r="MKC649" s="74"/>
      <c r="MKD649" s="75"/>
      <c r="MKE649" s="118"/>
      <c r="MKF649" s="74"/>
      <c r="MKG649" s="75"/>
      <c r="MKH649" s="118"/>
      <c r="MKI649" s="74"/>
      <c r="MKJ649" s="75"/>
      <c r="MKK649" s="118"/>
      <c r="MKL649" s="74"/>
      <c r="MKM649" s="75"/>
      <c r="MKN649" s="118"/>
      <c r="MKO649" s="74"/>
      <c r="MKP649" s="75"/>
      <c r="MKQ649" s="118"/>
      <c r="MKR649" s="74"/>
      <c r="MKS649" s="75"/>
      <c r="MKT649" s="118"/>
      <c r="MKU649" s="74"/>
      <c r="MKV649" s="75"/>
      <c r="MKW649" s="118"/>
      <c r="MKX649" s="74"/>
      <c r="MKY649" s="75"/>
      <c r="MKZ649" s="118"/>
      <c r="MLA649" s="74"/>
      <c r="MLB649" s="75"/>
      <c r="MLC649" s="118"/>
      <c r="MLD649" s="74"/>
      <c r="MLE649" s="75"/>
      <c r="MLF649" s="118"/>
      <c r="MLG649" s="74"/>
      <c r="MLH649" s="75"/>
      <c r="MLI649" s="118"/>
      <c r="MLJ649" s="74"/>
      <c r="MLK649" s="75"/>
      <c r="MLL649" s="118"/>
      <c r="MLM649" s="74"/>
      <c r="MLN649" s="75"/>
      <c r="MLO649" s="118"/>
      <c r="MLP649" s="74"/>
      <c r="MLQ649" s="75"/>
      <c r="MLR649" s="118"/>
      <c r="MLS649" s="74"/>
      <c r="MLT649" s="75"/>
      <c r="MLU649" s="118"/>
      <c r="MLV649" s="74"/>
      <c r="MLW649" s="75"/>
      <c r="MLX649" s="118"/>
      <c r="MLY649" s="74"/>
      <c r="MLZ649" s="75"/>
      <c r="MMA649" s="118"/>
      <c r="MMB649" s="74"/>
      <c r="MMC649" s="75"/>
      <c r="MMD649" s="118"/>
      <c r="MME649" s="74"/>
      <c r="MMF649" s="75"/>
      <c r="MMG649" s="118"/>
      <c r="MMH649" s="74"/>
      <c r="MMI649" s="75"/>
      <c r="MMJ649" s="118"/>
      <c r="MMK649" s="74"/>
      <c r="MML649" s="75"/>
      <c r="MMM649" s="118"/>
      <c r="MMN649" s="74"/>
      <c r="MMO649" s="75"/>
      <c r="MMP649" s="118"/>
      <c r="MMQ649" s="74"/>
      <c r="MMR649" s="75"/>
      <c r="MMS649" s="118"/>
      <c r="MMT649" s="74"/>
      <c r="MMU649" s="75"/>
      <c r="MMV649" s="118"/>
      <c r="MMW649" s="74"/>
      <c r="MMX649" s="75"/>
      <c r="MMY649" s="118"/>
      <c r="MMZ649" s="74"/>
      <c r="MNA649" s="75"/>
      <c r="MNB649" s="118"/>
      <c r="MNC649" s="74"/>
      <c r="MND649" s="75"/>
      <c r="MNE649" s="118"/>
      <c r="MNF649" s="74"/>
      <c r="MNG649" s="75"/>
      <c r="MNH649" s="118"/>
      <c r="MNI649" s="74"/>
      <c r="MNJ649" s="75"/>
      <c r="MNK649" s="118"/>
      <c r="MNL649" s="74"/>
      <c r="MNM649" s="75"/>
      <c r="MNN649" s="118"/>
      <c r="MNO649" s="74"/>
      <c r="MNP649" s="75"/>
      <c r="MNQ649" s="118"/>
      <c r="MNR649" s="74"/>
      <c r="MNS649" s="75"/>
      <c r="MNT649" s="118"/>
      <c r="MNU649" s="74"/>
      <c r="MNV649" s="75"/>
      <c r="MNW649" s="118"/>
      <c r="MNX649" s="74"/>
      <c r="MNY649" s="75"/>
      <c r="MNZ649" s="118"/>
      <c r="MOA649" s="74"/>
      <c r="MOB649" s="75"/>
      <c r="MOC649" s="118"/>
      <c r="MOD649" s="74"/>
      <c r="MOE649" s="75"/>
      <c r="MOF649" s="118"/>
      <c r="MOG649" s="74"/>
      <c r="MOH649" s="75"/>
      <c r="MOI649" s="118"/>
      <c r="MOJ649" s="74"/>
      <c r="MOK649" s="75"/>
      <c r="MOL649" s="118"/>
      <c r="MOM649" s="74"/>
      <c r="MON649" s="75"/>
      <c r="MOO649" s="118"/>
      <c r="MOP649" s="74"/>
      <c r="MOQ649" s="75"/>
      <c r="MOR649" s="118"/>
      <c r="MOS649" s="74"/>
      <c r="MOT649" s="75"/>
      <c r="MOU649" s="118"/>
      <c r="MOV649" s="74"/>
      <c r="MOW649" s="75"/>
      <c r="MOX649" s="118"/>
      <c r="MOY649" s="74"/>
      <c r="MOZ649" s="75"/>
      <c r="MPA649" s="118"/>
      <c r="MPB649" s="74"/>
      <c r="MPC649" s="75"/>
      <c r="MPD649" s="118"/>
      <c r="MPE649" s="74"/>
      <c r="MPF649" s="75"/>
      <c r="MPG649" s="118"/>
      <c r="MPH649" s="74"/>
      <c r="MPI649" s="75"/>
      <c r="MPJ649" s="118"/>
      <c r="MPK649" s="74"/>
      <c r="MPL649" s="75"/>
      <c r="MPM649" s="118"/>
      <c r="MPN649" s="74"/>
      <c r="MPO649" s="75"/>
      <c r="MPP649" s="118"/>
      <c r="MPQ649" s="74"/>
      <c r="MPR649" s="75"/>
      <c r="MPS649" s="118"/>
      <c r="MPT649" s="74"/>
      <c r="MPU649" s="75"/>
      <c r="MPV649" s="118"/>
      <c r="MPW649" s="74"/>
      <c r="MPX649" s="75"/>
      <c r="MPY649" s="118"/>
      <c r="MPZ649" s="74"/>
      <c r="MQA649" s="75"/>
      <c r="MQB649" s="118"/>
      <c r="MQC649" s="74"/>
      <c r="MQD649" s="75"/>
      <c r="MQE649" s="118"/>
      <c r="MQF649" s="74"/>
      <c r="MQG649" s="75"/>
      <c r="MQH649" s="118"/>
      <c r="MQI649" s="74"/>
      <c r="MQJ649" s="75"/>
      <c r="MQK649" s="118"/>
      <c r="MQL649" s="74"/>
      <c r="MQM649" s="75"/>
      <c r="MQN649" s="118"/>
      <c r="MQO649" s="74"/>
      <c r="MQP649" s="75"/>
      <c r="MQQ649" s="118"/>
      <c r="MQR649" s="74"/>
      <c r="MQS649" s="75"/>
      <c r="MQT649" s="118"/>
      <c r="MQU649" s="74"/>
      <c r="MQV649" s="75"/>
      <c r="MQW649" s="118"/>
      <c r="MQX649" s="74"/>
      <c r="MQY649" s="75"/>
      <c r="MQZ649" s="118"/>
      <c r="MRA649" s="74"/>
      <c r="MRB649" s="75"/>
      <c r="MRC649" s="118"/>
      <c r="MRD649" s="74"/>
      <c r="MRE649" s="75"/>
      <c r="MRF649" s="118"/>
      <c r="MRG649" s="74"/>
      <c r="MRH649" s="75"/>
      <c r="MRI649" s="118"/>
      <c r="MRJ649" s="74"/>
      <c r="MRK649" s="75"/>
      <c r="MRL649" s="118"/>
      <c r="MRM649" s="74"/>
      <c r="MRN649" s="75"/>
      <c r="MRO649" s="118"/>
      <c r="MRP649" s="74"/>
      <c r="MRQ649" s="75"/>
      <c r="MRR649" s="118"/>
      <c r="MRS649" s="74"/>
      <c r="MRT649" s="75"/>
      <c r="MRU649" s="118"/>
      <c r="MRV649" s="74"/>
      <c r="MRW649" s="75"/>
      <c r="MRX649" s="118"/>
      <c r="MRY649" s="74"/>
      <c r="MRZ649" s="75"/>
      <c r="MSA649" s="118"/>
      <c r="MSB649" s="74"/>
      <c r="MSC649" s="75"/>
      <c r="MSD649" s="118"/>
      <c r="MSE649" s="74"/>
      <c r="MSF649" s="75"/>
      <c r="MSG649" s="118"/>
      <c r="MSH649" s="74"/>
      <c r="MSI649" s="75"/>
      <c r="MSJ649" s="118"/>
      <c r="MSK649" s="74"/>
      <c r="MSL649" s="75"/>
      <c r="MSM649" s="118"/>
      <c r="MSN649" s="74"/>
      <c r="MSO649" s="75"/>
      <c r="MSP649" s="118"/>
      <c r="MSQ649" s="74"/>
      <c r="MSR649" s="75"/>
      <c r="MSS649" s="118"/>
      <c r="MST649" s="74"/>
      <c r="MSU649" s="75"/>
      <c r="MSV649" s="118"/>
      <c r="MSW649" s="74"/>
      <c r="MSX649" s="75"/>
      <c r="MSY649" s="118"/>
      <c r="MSZ649" s="74"/>
      <c r="MTA649" s="75"/>
      <c r="MTB649" s="118"/>
      <c r="MTC649" s="74"/>
      <c r="MTD649" s="75"/>
      <c r="MTE649" s="118"/>
      <c r="MTF649" s="74"/>
      <c r="MTG649" s="75"/>
      <c r="MTH649" s="118"/>
      <c r="MTI649" s="74"/>
      <c r="MTJ649" s="75"/>
      <c r="MTK649" s="118"/>
      <c r="MTL649" s="74"/>
      <c r="MTM649" s="75"/>
      <c r="MTN649" s="118"/>
      <c r="MTO649" s="74"/>
      <c r="MTP649" s="75"/>
      <c r="MTQ649" s="118"/>
      <c r="MTR649" s="74"/>
      <c r="MTS649" s="75"/>
      <c r="MTT649" s="118"/>
      <c r="MTU649" s="74"/>
      <c r="MTV649" s="75"/>
      <c r="MTW649" s="118"/>
      <c r="MTX649" s="74"/>
      <c r="MTY649" s="75"/>
      <c r="MTZ649" s="118"/>
      <c r="MUA649" s="74"/>
      <c r="MUB649" s="75"/>
      <c r="MUC649" s="118"/>
      <c r="MUD649" s="74"/>
      <c r="MUE649" s="75"/>
      <c r="MUF649" s="118"/>
      <c r="MUG649" s="74"/>
      <c r="MUH649" s="75"/>
      <c r="MUI649" s="118"/>
      <c r="MUJ649" s="74"/>
      <c r="MUK649" s="75"/>
      <c r="MUL649" s="118"/>
      <c r="MUM649" s="74"/>
      <c r="MUN649" s="75"/>
      <c r="MUO649" s="118"/>
      <c r="MUP649" s="74"/>
      <c r="MUQ649" s="75"/>
      <c r="MUR649" s="118"/>
      <c r="MUS649" s="74"/>
      <c r="MUT649" s="75"/>
      <c r="MUU649" s="118"/>
      <c r="MUV649" s="74"/>
      <c r="MUW649" s="75"/>
      <c r="MUX649" s="118"/>
      <c r="MUY649" s="74"/>
      <c r="MUZ649" s="75"/>
      <c r="MVA649" s="118"/>
      <c r="MVB649" s="74"/>
      <c r="MVC649" s="75"/>
      <c r="MVD649" s="118"/>
      <c r="MVE649" s="74"/>
      <c r="MVF649" s="75"/>
      <c r="MVG649" s="118"/>
      <c r="MVH649" s="74"/>
      <c r="MVI649" s="75"/>
      <c r="MVJ649" s="118"/>
      <c r="MVK649" s="74"/>
      <c r="MVL649" s="75"/>
      <c r="MVM649" s="118"/>
      <c r="MVN649" s="74"/>
      <c r="MVO649" s="75"/>
      <c r="MVP649" s="118"/>
      <c r="MVQ649" s="74"/>
      <c r="MVR649" s="75"/>
      <c r="MVS649" s="118"/>
      <c r="MVT649" s="74"/>
      <c r="MVU649" s="75"/>
      <c r="MVV649" s="118"/>
      <c r="MVW649" s="74"/>
      <c r="MVX649" s="75"/>
      <c r="MVY649" s="118"/>
      <c r="MVZ649" s="74"/>
      <c r="MWA649" s="75"/>
      <c r="MWB649" s="118"/>
      <c r="MWC649" s="74"/>
      <c r="MWD649" s="75"/>
      <c r="MWE649" s="118"/>
      <c r="MWF649" s="74"/>
      <c r="MWG649" s="75"/>
      <c r="MWH649" s="118"/>
      <c r="MWI649" s="74"/>
      <c r="MWJ649" s="75"/>
      <c r="MWK649" s="118"/>
      <c r="MWL649" s="74"/>
      <c r="MWM649" s="75"/>
      <c r="MWN649" s="118"/>
      <c r="MWO649" s="74"/>
      <c r="MWP649" s="75"/>
      <c r="MWQ649" s="118"/>
      <c r="MWR649" s="74"/>
      <c r="MWS649" s="75"/>
      <c r="MWT649" s="118"/>
      <c r="MWU649" s="74"/>
      <c r="MWV649" s="75"/>
      <c r="MWW649" s="118"/>
      <c r="MWX649" s="74"/>
      <c r="MWY649" s="75"/>
      <c r="MWZ649" s="118"/>
      <c r="MXA649" s="74"/>
      <c r="MXB649" s="75"/>
      <c r="MXC649" s="118"/>
      <c r="MXD649" s="74"/>
      <c r="MXE649" s="75"/>
      <c r="MXF649" s="118"/>
      <c r="MXG649" s="74"/>
      <c r="MXH649" s="75"/>
      <c r="MXI649" s="118"/>
      <c r="MXJ649" s="74"/>
      <c r="MXK649" s="75"/>
      <c r="MXL649" s="118"/>
      <c r="MXM649" s="74"/>
      <c r="MXN649" s="75"/>
      <c r="MXO649" s="118"/>
      <c r="MXP649" s="74"/>
      <c r="MXQ649" s="75"/>
      <c r="MXR649" s="118"/>
      <c r="MXS649" s="74"/>
      <c r="MXT649" s="75"/>
      <c r="MXU649" s="118"/>
      <c r="MXV649" s="74"/>
      <c r="MXW649" s="75"/>
      <c r="MXX649" s="118"/>
      <c r="MXY649" s="74"/>
      <c r="MXZ649" s="75"/>
      <c r="MYA649" s="118"/>
      <c r="MYB649" s="74"/>
      <c r="MYC649" s="75"/>
      <c r="MYD649" s="118"/>
      <c r="MYE649" s="74"/>
      <c r="MYF649" s="75"/>
      <c r="MYG649" s="118"/>
      <c r="MYH649" s="74"/>
      <c r="MYI649" s="75"/>
      <c r="MYJ649" s="118"/>
      <c r="MYK649" s="74"/>
      <c r="MYL649" s="75"/>
      <c r="MYM649" s="118"/>
      <c r="MYN649" s="74"/>
      <c r="MYO649" s="75"/>
      <c r="MYP649" s="118"/>
      <c r="MYQ649" s="74"/>
      <c r="MYR649" s="75"/>
      <c r="MYS649" s="118"/>
      <c r="MYT649" s="74"/>
      <c r="MYU649" s="75"/>
      <c r="MYV649" s="118"/>
      <c r="MYW649" s="74"/>
      <c r="MYX649" s="75"/>
      <c r="MYY649" s="118"/>
      <c r="MYZ649" s="74"/>
      <c r="MZA649" s="75"/>
      <c r="MZB649" s="118"/>
      <c r="MZC649" s="74"/>
      <c r="MZD649" s="75"/>
      <c r="MZE649" s="118"/>
      <c r="MZF649" s="74"/>
      <c r="MZG649" s="75"/>
      <c r="MZH649" s="118"/>
      <c r="MZI649" s="74"/>
      <c r="MZJ649" s="75"/>
      <c r="MZK649" s="118"/>
      <c r="MZL649" s="74"/>
      <c r="MZM649" s="75"/>
      <c r="MZN649" s="118"/>
      <c r="MZO649" s="74"/>
      <c r="MZP649" s="75"/>
      <c r="MZQ649" s="118"/>
      <c r="MZR649" s="74"/>
      <c r="MZS649" s="75"/>
      <c r="MZT649" s="118"/>
      <c r="MZU649" s="74"/>
      <c r="MZV649" s="75"/>
      <c r="MZW649" s="118"/>
      <c r="MZX649" s="74"/>
      <c r="MZY649" s="75"/>
      <c r="MZZ649" s="118"/>
      <c r="NAA649" s="74"/>
      <c r="NAB649" s="75"/>
      <c r="NAC649" s="118"/>
      <c r="NAD649" s="74"/>
      <c r="NAE649" s="75"/>
      <c r="NAF649" s="118"/>
      <c r="NAG649" s="74"/>
      <c r="NAH649" s="75"/>
      <c r="NAI649" s="118"/>
      <c r="NAJ649" s="74"/>
      <c r="NAK649" s="75"/>
      <c r="NAL649" s="118"/>
      <c r="NAM649" s="74"/>
      <c r="NAN649" s="75"/>
      <c r="NAO649" s="118"/>
      <c r="NAP649" s="74"/>
      <c r="NAQ649" s="75"/>
      <c r="NAR649" s="118"/>
      <c r="NAS649" s="74"/>
      <c r="NAT649" s="75"/>
      <c r="NAU649" s="118"/>
      <c r="NAV649" s="74"/>
      <c r="NAW649" s="75"/>
      <c r="NAX649" s="118"/>
      <c r="NAY649" s="74"/>
      <c r="NAZ649" s="75"/>
      <c r="NBA649" s="118"/>
      <c r="NBB649" s="74"/>
      <c r="NBC649" s="75"/>
      <c r="NBD649" s="118"/>
      <c r="NBE649" s="74"/>
      <c r="NBF649" s="75"/>
      <c r="NBG649" s="118"/>
      <c r="NBH649" s="74"/>
      <c r="NBI649" s="75"/>
      <c r="NBJ649" s="118"/>
      <c r="NBK649" s="74"/>
      <c r="NBL649" s="75"/>
      <c r="NBM649" s="118"/>
      <c r="NBN649" s="74"/>
      <c r="NBO649" s="75"/>
      <c r="NBP649" s="118"/>
      <c r="NBQ649" s="74"/>
      <c r="NBR649" s="75"/>
      <c r="NBS649" s="118"/>
      <c r="NBT649" s="74"/>
      <c r="NBU649" s="75"/>
      <c r="NBV649" s="118"/>
      <c r="NBW649" s="74"/>
      <c r="NBX649" s="75"/>
      <c r="NBY649" s="118"/>
      <c r="NBZ649" s="74"/>
      <c r="NCA649" s="75"/>
      <c r="NCB649" s="118"/>
      <c r="NCC649" s="74"/>
      <c r="NCD649" s="75"/>
      <c r="NCE649" s="118"/>
      <c r="NCF649" s="74"/>
      <c r="NCG649" s="75"/>
      <c r="NCH649" s="118"/>
      <c r="NCI649" s="74"/>
      <c r="NCJ649" s="75"/>
      <c r="NCK649" s="118"/>
      <c r="NCL649" s="74"/>
      <c r="NCM649" s="75"/>
      <c r="NCN649" s="118"/>
      <c r="NCO649" s="74"/>
      <c r="NCP649" s="75"/>
      <c r="NCQ649" s="118"/>
      <c r="NCR649" s="74"/>
      <c r="NCS649" s="75"/>
      <c r="NCT649" s="118"/>
      <c r="NCU649" s="74"/>
      <c r="NCV649" s="75"/>
      <c r="NCW649" s="118"/>
      <c r="NCX649" s="74"/>
      <c r="NCY649" s="75"/>
      <c r="NCZ649" s="118"/>
      <c r="NDA649" s="74"/>
      <c r="NDB649" s="75"/>
      <c r="NDC649" s="118"/>
      <c r="NDD649" s="74"/>
      <c r="NDE649" s="75"/>
      <c r="NDF649" s="118"/>
      <c r="NDG649" s="74"/>
      <c r="NDH649" s="75"/>
      <c r="NDI649" s="118"/>
      <c r="NDJ649" s="74"/>
      <c r="NDK649" s="75"/>
      <c r="NDL649" s="118"/>
      <c r="NDM649" s="74"/>
      <c r="NDN649" s="75"/>
      <c r="NDO649" s="118"/>
      <c r="NDP649" s="74"/>
      <c r="NDQ649" s="75"/>
      <c r="NDR649" s="118"/>
      <c r="NDS649" s="74"/>
      <c r="NDT649" s="75"/>
      <c r="NDU649" s="118"/>
      <c r="NDV649" s="74"/>
      <c r="NDW649" s="75"/>
      <c r="NDX649" s="118"/>
      <c r="NDY649" s="74"/>
      <c r="NDZ649" s="75"/>
      <c r="NEA649" s="118"/>
      <c r="NEB649" s="74"/>
      <c r="NEC649" s="75"/>
      <c r="NED649" s="118"/>
      <c r="NEE649" s="74"/>
      <c r="NEF649" s="75"/>
      <c r="NEG649" s="118"/>
      <c r="NEH649" s="74"/>
      <c r="NEI649" s="75"/>
      <c r="NEJ649" s="118"/>
      <c r="NEK649" s="74"/>
      <c r="NEL649" s="75"/>
      <c r="NEM649" s="118"/>
      <c r="NEN649" s="74"/>
      <c r="NEO649" s="75"/>
      <c r="NEP649" s="118"/>
      <c r="NEQ649" s="74"/>
      <c r="NER649" s="75"/>
      <c r="NES649" s="118"/>
      <c r="NET649" s="74"/>
      <c r="NEU649" s="75"/>
      <c r="NEV649" s="118"/>
      <c r="NEW649" s="74"/>
      <c r="NEX649" s="75"/>
      <c r="NEY649" s="118"/>
      <c r="NEZ649" s="74"/>
      <c r="NFA649" s="75"/>
      <c r="NFB649" s="118"/>
      <c r="NFC649" s="74"/>
      <c r="NFD649" s="75"/>
      <c r="NFE649" s="118"/>
      <c r="NFF649" s="74"/>
      <c r="NFG649" s="75"/>
      <c r="NFH649" s="118"/>
      <c r="NFI649" s="74"/>
      <c r="NFJ649" s="75"/>
      <c r="NFK649" s="118"/>
      <c r="NFL649" s="74"/>
      <c r="NFM649" s="75"/>
      <c r="NFN649" s="118"/>
      <c r="NFO649" s="74"/>
      <c r="NFP649" s="75"/>
      <c r="NFQ649" s="118"/>
      <c r="NFR649" s="74"/>
      <c r="NFS649" s="75"/>
      <c r="NFT649" s="118"/>
      <c r="NFU649" s="74"/>
      <c r="NFV649" s="75"/>
      <c r="NFW649" s="118"/>
      <c r="NFX649" s="74"/>
      <c r="NFY649" s="75"/>
      <c r="NFZ649" s="118"/>
      <c r="NGA649" s="74"/>
      <c r="NGB649" s="75"/>
      <c r="NGC649" s="118"/>
      <c r="NGD649" s="74"/>
      <c r="NGE649" s="75"/>
      <c r="NGF649" s="118"/>
      <c r="NGG649" s="74"/>
      <c r="NGH649" s="75"/>
      <c r="NGI649" s="118"/>
      <c r="NGJ649" s="74"/>
      <c r="NGK649" s="75"/>
      <c r="NGL649" s="118"/>
      <c r="NGM649" s="74"/>
      <c r="NGN649" s="75"/>
      <c r="NGO649" s="118"/>
      <c r="NGP649" s="74"/>
      <c r="NGQ649" s="75"/>
      <c r="NGR649" s="118"/>
      <c r="NGS649" s="74"/>
      <c r="NGT649" s="75"/>
      <c r="NGU649" s="118"/>
      <c r="NGV649" s="74"/>
      <c r="NGW649" s="75"/>
      <c r="NGX649" s="118"/>
      <c r="NGY649" s="74"/>
      <c r="NGZ649" s="75"/>
      <c r="NHA649" s="118"/>
      <c r="NHB649" s="74"/>
      <c r="NHC649" s="75"/>
      <c r="NHD649" s="118"/>
      <c r="NHE649" s="74"/>
      <c r="NHF649" s="75"/>
      <c r="NHG649" s="118"/>
      <c r="NHH649" s="74"/>
      <c r="NHI649" s="75"/>
      <c r="NHJ649" s="118"/>
      <c r="NHK649" s="74"/>
      <c r="NHL649" s="75"/>
      <c r="NHM649" s="118"/>
      <c r="NHN649" s="74"/>
      <c r="NHO649" s="75"/>
      <c r="NHP649" s="118"/>
      <c r="NHQ649" s="74"/>
      <c r="NHR649" s="75"/>
      <c r="NHS649" s="118"/>
      <c r="NHT649" s="74"/>
      <c r="NHU649" s="75"/>
      <c r="NHV649" s="118"/>
      <c r="NHW649" s="74"/>
      <c r="NHX649" s="75"/>
      <c r="NHY649" s="118"/>
      <c r="NHZ649" s="74"/>
      <c r="NIA649" s="75"/>
      <c r="NIB649" s="118"/>
      <c r="NIC649" s="74"/>
      <c r="NID649" s="75"/>
      <c r="NIE649" s="118"/>
      <c r="NIF649" s="74"/>
      <c r="NIG649" s="75"/>
      <c r="NIH649" s="118"/>
      <c r="NII649" s="74"/>
      <c r="NIJ649" s="75"/>
      <c r="NIK649" s="118"/>
      <c r="NIL649" s="74"/>
      <c r="NIM649" s="75"/>
      <c r="NIN649" s="118"/>
      <c r="NIO649" s="74"/>
      <c r="NIP649" s="75"/>
      <c r="NIQ649" s="118"/>
      <c r="NIR649" s="74"/>
      <c r="NIS649" s="75"/>
      <c r="NIT649" s="118"/>
      <c r="NIU649" s="74"/>
      <c r="NIV649" s="75"/>
      <c r="NIW649" s="118"/>
      <c r="NIX649" s="74"/>
      <c r="NIY649" s="75"/>
      <c r="NIZ649" s="118"/>
      <c r="NJA649" s="74"/>
      <c r="NJB649" s="75"/>
      <c r="NJC649" s="118"/>
      <c r="NJD649" s="74"/>
      <c r="NJE649" s="75"/>
      <c r="NJF649" s="118"/>
      <c r="NJG649" s="74"/>
      <c r="NJH649" s="75"/>
      <c r="NJI649" s="118"/>
      <c r="NJJ649" s="74"/>
      <c r="NJK649" s="75"/>
      <c r="NJL649" s="118"/>
      <c r="NJM649" s="74"/>
      <c r="NJN649" s="75"/>
      <c r="NJO649" s="118"/>
      <c r="NJP649" s="74"/>
      <c r="NJQ649" s="75"/>
      <c r="NJR649" s="118"/>
      <c r="NJS649" s="74"/>
      <c r="NJT649" s="75"/>
      <c r="NJU649" s="118"/>
      <c r="NJV649" s="74"/>
      <c r="NJW649" s="75"/>
      <c r="NJX649" s="118"/>
      <c r="NJY649" s="74"/>
      <c r="NJZ649" s="75"/>
      <c r="NKA649" s="118"/>
      <c r="NKB649" s="74"/>
      <c r="NKC649" s="75"/>
      <c r="NKD649" s="118"/>
      <c r="NKE649" s="74"/>
      <c r="NKF649" s="75"/>
      <c r="NKG649" s="118"/>
      <c r="NKH649" s="74"/>
      <c r="NKI649" s="75"/>
      <c r="NKJ649" s="118"/>
      <c r="NKK649" s="74"/>
      <c r="NKL649" s="75"/>
      <c r="NKM649" s="118"/>
      <c r="NKN649" s="74"/>
      <c r="NKO649" s="75"/>
      <c r="NKP649" s="118"/>
      <c r="NKQ649" s="74"/>
      <c r="NKR649" s="75"/>
      <c r="NKS649" s="118"/>
      <c r="NKT649" s="74"/>
      <c r="NKU649" s="75"/>
      <c r="NKV649" s="118"/>
      <c r="NKW649" s="74"/>
      <c r="NKX649" s="75"/>
      <c r="NKY649" s="118"/>
      <c r="NKZ649" s="74"/>
      <c r="NLA649" s="75"/>
      <c r="NLB649" s="118"/>
      <c r="NLC649" s="74"/>
      <c r="NLD649" s="75"/>
      <c r="NLE649" s="118"/>
      <c r="NLF649" s="74"/>
      <c r="NLG649" s="75"/>
      <c r="NLH649" s="118"/>
      <c r="NLI649" s="74"/>
      <c r="NLJ649" s="75"/>
      <c r="NLK649" s="118"/>
      <c r="NLL649" s="74"/>
      <c r="NLM649" s="75"/>
      <c r="NLN649" s="118"/>
      <c r="NLO649" s="74"/>
      <c r="NLP649" s="75"/>
      <c r="NLQ649" s="118"/>
      <c r="NLR649" s="74"/>
      <c r="NLS649" s="75"/>
      <c r="NLT649" s="118"/>
      <c r="NLU649" s="74"/>
      <c r="NLV649" s="75"/>
      <c r="NLW649" s="118"/>
      <c r="NLX649" s="74"/>
      <c r="NLY649" s="75"/>
      <c r="NLZ649" s="118"/>
      <c r="NMA649" s="74"/>
      <c r="NMB649" s="75"/>
      <c r="NMC649" s="118"/>
      <c r="NMD649" s="74"/>
      <c r="NME649" s="75"/>
      <c r="NMF649" s="118"/>
      <c r="NMG649" s="74"/>
      <c r="NMH649" s="75"/>
      <c r="NMI649" s="118"/>
      <c r="NMJ649" s="74"/>
      <c r="NMK649" s="75"/>
      <c r="NML649" s="118"/>
      <c r="NMM649" s="74"/>
      <c r="NMN649" s="75"/>
      <c r="NMO649" s="118"/>
      <c r="NMP649" s="74"/>
      <c r="NMQ649" s="75"/>
      <c r="NMR649" s="118"/>
      <c r="NMS649" s="74"/>
      <c r="NMT649" s="75"/>
      <c r="NMU649" s="118"/>
      <c r="NMV649" s="74"/>
      <c r="NMW649" s="75"/>
      <c r="NMX649" s="118"/>
      <c r="NMY649" s="74"/>
      <c r="NMZ649" s="75"/>
      <c r="NNA649" s="118"/>
      <c r="NNB649" s="74"/>
      <c r="NNC649" s="75"/>
      <c r="NND649" s="118"/>
      <c r="NNE649" s="74"/>
      <c r="NNF649" s="75"/>
      <c r="NNG649" s="118"/>
      <c r="NNH649" s="74"/>
      <c r="NNI649" s="75"/>
      <c r="NNJ649" s="118"/>
      <c r="NNK649" s="74"/>
      <c r="NNL649" s="75"/>
      <c r="NNM649" s="118"/>
      <c r="NNN649" s="74"/>
      <c r="NNO649" s="75"/>
      <c r="NNP649" s="118"/>
      <c r="NNQ649" s="74"/>
      <c r="NNR649" s="75"/>
      <c r="NNS649" s="118"/>
      <c r="NNT649" s="74"/>
      <c r="NNU649" s="75"/>
      <c r="NNV649" s="118"/>
      <c r="NNW649" s="74"/>
      <c r="NNX649" s="75"/>
      <c r="NNY649" s="118"/>
      <c r="NNZ649" s="74"/>
      <c r="NOA649" s="75"/>
      <c r="NOB649" s="118"/>
      <c r="NOC649" s="74"/>
      <c r="NOD649" s="75"/>
      <c r="NOE649" s="118"/>
      <c r="NOF649" s="74"/>
      <c r="NOG649" s="75"/>
      <c r="NOH649" s="118"/>
      <c r="NOI649" s="74"/>
      <c r="NOJ649" s="75"/>
      <c r="NOK649" s="118"/>
      <c r="NOL649" s="74"/>
      <c r="NOM649" s="75"/>
      <c r="NON649" s="118"/>
      <c r="NOO649" s="74"/>
      <c r="NOP649" s="75"/>
      <c r="NOQ649" s="118"/>
      <c r="NOR649" s="74"/>
      <c r="NOS649" s="75"/>
      <c r="NOT649" s="118"/>
      <c r="NOU649" s="74"/>
      <c r="NOV649" s="75"/>
      <c r="NOW649" s="118"/>
      <c r="NOX649" s="74"/>
      <c r="NOY649" s="75"/>
      <c r="NOZ649" s="118"/>
      <c r="NPA649" s="74"/>
      <c r="NPB649" s="75"/>
      <c r="NPC649" s="118"/>
      <c r="NPD649" s="74"/>
      <c r="NPE649" s="75"/>
      <c r="NPF649" s="118"/>
      <c r="NPG649" s="74"/>
      <c r="NPH649" s="75"/>
      <c r="NPI649" s="118"/>
      <c r="NPJ649" s="74"/>
      <c r="NPK649" s="75"/>
      <c r="NPL649" s="118"/>
      <c r="NPM649" s="74"/>
      <c r="NPN649" s="75"/>
      <c r="NPO649" s="118"/>
      <c r="NPP649" s="74"/>
      <c r="NPQ649" s="75"/>
      <c r="NPR649" s="118"/>
      <c r="NPS649" s="74"/>
      <c r="NPT649" s="75"/>
      <c r="NPU649" s="118"/>
      <c r="NPV649" s="74"/>
      <c r="NPW649" s="75"/>
      <c r="NPX649" s="118"/>
      <c r="NPY649" s="74"/>
      <c r="NPZ649" s="75"/>
      <c r="NQA649" s="118"/>
      <c r="NQB649" s="74"/>
      <c r="NQC649" s="75"/>
      <c r="NQD649" s="118"/>
      <c r="NQE649" s="74"/>
      <c r="NQF649" s="75"/>
      <c r="NQG649" s="118"/>
      <c r="NQH649" s="74"/>
      <c r="NQI649" s="75"/>
      <c r="NQJ649" s="118"/>
      <c r="NQK649" s="74"/>
      <c r="NQL649" s="75"/>
      <c r="NQM649" s="118"/>
      <c r="NQN649" s="74"/>
      <c r="NQO649" s="75"/>
      <c r="NQP649" s="118"/>
      <c r="NQQ649" s="74"/>
      <c r="NQR649" s="75"/>
      <c r="NQS649" s="118"/>
      <c r="NQT649" s="74"/>
      <c r="NQU649" s="75"/>
      <c r="NQV649" s="118"/>
      <c r="NQW649" s="74"/>
      <c r="NQX649" s="75"/>
      <c r="NQY649" s="118"/>
      <c r="NQZ649" s="74"/>
      <c r="NRA649" s="75"/>
      <c r="NRB649" s="118"/>
      <c r="NRC649" s="74"/>
      <c r="NRD649" s="75"/>
      <c r="NRE649" s="118"/>
      <c r="NRF649" s="74"/>
      <c r="NRG649" s="75"/>
      <c r="NRH649" s="118"/>
      <c r="NRI649" s="74"/>
      <c r="NRJ649" s="75"/>
      <c r="NRK649" s="118"/>
      <c r="NRL649" s="74"/>
      <c r="NRM649" s="75"/>
      <c r="NRN649" s="118"/>
      <c r="NRO649" s="74"/>
      <c r="NRP649" s="75"/>
      <c r="NRQ649" s="118"/>
      <c r="NRR649" s="74"/>
      <c r="NRS649" s="75"/>
      <c r="NRT649" s="118"/>
      <c r="NRU649" s="74"/>
      <c r="NRV649" s="75"/>
      <c r="NRW649" s="118"/>
      <c r="NRX649" s="74"/>
      <c r="NRY649" s="75"/>
      <c r="NRZ649" s="118"/>
      <c r="NSA649" s="74"/>
      <c r="NSB649" s="75"/>
      <c r="NSC649" s="118"/>
      <c r="NSD649" s="74"/>
      <c r="NSE649" s="75"/>
      <c r="NSF649" s="118"/>
      <c r="NSG649" s="74"/>
      <c r="NSH649" s="75"/>
      <c r="NSI649" s="118"/>
      <c r="NSJ649" s="74"/>
      <c r="NSK649" s="75"/>
      <c r="NSL649" s="118"/>
      <c r="NSM649" s="74"/>
      <c r="NSN649" s="75"/>
      <c r="NSO649" s="118"/>
      <c r="NSP649" s="74"/>
      <c r="NSQ649" s="75"/>
      <c r="NSR649" s="118"/>
      <c r="NSS649" s="74"/>
      <c r="NST649" s="75"/>
      <c r="NSU649" s="118"/>
      <c r="NSV649" s="74"/>
      <c r="NSW649" s="75"/>
      <c r="NSX649" s="118"/>
      <c r="NSY649" s="74"/>
      <c r="NSZ649" s="75"/>
      <c r="NTA649" s="118"/>
      <c r="NTB649" s="74"/>
      <c r="NTC649" s="75"/>
      <c r="NTD649" s="118"/>
      <c r="NTE649" s="74"/>
      <c r="NTF649" s="75"/>
      <c r="NTG649" s="118"/>
      <c r="NTH649" s="74"/>
      <c r="NTI649" s="75"/>
      <c r="NTJ649" s="118"/>
      <c r="NTK649" s="74"/>
      <c r="NTL649" s="75"/>
      <c r="NTM649" s="118"/>
      <c r="NTN649" s="74"/>
      <c r="NTO649" s="75"/>
      <c r="NTP649" s="118"/>
      <c r="NTQ649" s="74"/>
      <c r="NTR649" s="75"/>
      <c r="NTS649" s="118"/>
      <c r="NTT649" s="74"/>
      <c r="NTU649" s="75"/>
      <c r="NTV649" s="118"/>
      <c r="NTW649" s="74"/>
      <c r="NTX649" s="75"/>
      <c r="NTY649" s="118"/>
      <c r="NTZ649" s="74"/>
      <c r="NUA649" s="75"/>
      <c r="NUB649" s="118"/>
      <c r="NUC649" s="74"/>
      <c r="NUD649" s="75"/>
      <c r="NUE649" s="118"/>
      <c r="NUF649" s="74"/>
      <c r="NUG649" s="75"/>
      <c r="NUH649" s="118"/>
      <c r="NUI649" s="74"/>
      <c r="NUJ649" s="75"/>
      <c r="NUK649" s="118"/>
      <c r="NUL649" s="74"/>
      <c r="NUM649" s="75"/>
      <c r="NUN649" s="118"/>
      <c r="NUO649" s="74"/>
      <c r="NUP649" s="75"/>
      <c r="NUQ649" s="118"/>
      <c r="NUR649" s="74"/>
      <c r="NUS649" s="75"/>
      <c r="NUT649" s="118"/>
      <c r="NUU649" s="74"/>
      <c r="NUV649" s="75"/>
      <c r="NUW649" s="118"/>
      <c r="NUX649" s="74"/>
      <c r="NUY649" s="75"/>
      <c r="NUZ649" s="118"/>
      <c r="NVA649" s="74"/>
      <c r="NVB649" s="75"/>
      <c r="NVC649" s="118"/>
      <c r="NVD649" s="74"/>
      <c r="NVE649" s="75"/>
      <c r="NVF649" s="118"/>
      <c r="NVG649" s="74"/>
      <c r="NVH649" s="75"/>
      <c r="NVI649" s="118"/>
      <c r="NVJ649" s="74"/>
      <c r="NVK649" s="75"/>
      <c r="NVL649" s="118"/>
      <c r="NVM649" s="74"/>
      <c r="NVN649" s="75"/>
      <c r="NVO649" s="118"/>
      <c r="NVP649" s="74"/>
      <c r="NVQ649" s="75"/>
      <c r="NVR649" s="118"/>
      <c r="NVS649" s="74"/>
      <c r="NVT649" s="75"/>
      <c r="NVU649" s="118"/>
      <c r="NVV649" s="74"/>
      <c r="NVW649" s="75"/>
      <c r="NVX649" s="118"/>
      <c r="NVY649" s="74"/>
      <c r="NVZ649" s="75"/>
      <c r="NWA649" s="118"/>
      <c r="NWB649" s="74"/>
      <c r="NWC649" s="75"/>
      <c r="NWD649" s="118"/>
      <c r="NWE649" s="74"/>
      <c r="NWF649" s="75"/>
      <c r="NWG649" s="118"/>
      <c r="NWH649" s="74"/>
      <c r="NWI649" s="75"/>
      <c r="NWJ649" s="118"/>
      <c r="NWK649" s="74"/>
      <c r="NWL649" s="75"/>
      <c r="NWM649" s="118"/>
      <c r="NWN649" s="74"/>
      <c r="NWO649" s="75"/>
      <c r="NWP649" s="118"/>
      <c r="NWQ649" s="74"/>
      <c r="NWR649" s="75"/>
      <c r="NWS649" s="118"/>
      <c r="NWT649" s="74"/>
      <c r="NWU649" s="75"/>
      <c r="NWV649" s="118"/>
      <c r="NWW649" s="74"/>
      <c r="NWX649" s="75"/>
      <c r="NWY649" s="118"/>
      <c r="NWZ649" s="74"/>
      <c r="NXA649" s="75"/>
      <c r="NXB649" s="118"/>
      <c r="NXC649" s="74"/>
      <c r="NXD649" s="75"/>
      <c r="NXE649" s="118"/>
      <c r="NXF649" s="74"/>
      <c r="NXG649" s="75"/>
      <c r="NXH649" s="118"/>
      <c r="NXI649" s="74"/>
      <c r="NXJ649" s="75"/>
      <c r="NXK649" s="118"/>
      <c r="NXL649" s="74"/>
      <c r="NXM649" s="75"/>
      <c r="NXN649" s="118"/>
      <c r="NXO649" s="74"/>
      <c r="NXP649" s="75"/>
      <c r="NXQ649" s="118"/>
      <c r="NXR649" s="74"/>
      <c r="NXS649" s="75"/>
      <c r="NXT649" s="118"/>
      <c r="NXU649" s="74"/>
      <c r="NXV649" s="75"/>
      <c r="NXW649" s="118"/>
      <c r="NXX649" s="74"/>
      <c r="NXY649" s="75"/>
      <c r="NXZ649" s="118"/>
      <c r="NYA649" s="74"/>
      <c r="NYB649" s="75"/>
      <c r="NYC649" s="118"/>
      <c r="NYD649" s="74"/>
      <c r="NYE649" s="75"/>
      <c r="NYF649" s="118"/>
      <c r="NYG649" s="74"/>
      <c r="NYH649" s="75"/>
      <c r="NYI649" s="118"/>
      <c r="NYJ649" s="74"/>
      <c r="NYK649" s="75"/>
      <c r="NYL649" s="118"/>
      <c r="NYM649" s="74"/>
      <c r="NYN649" s="75"/>
      <c r="NYO649" s="118"/>
      <c r="NYP649" s="74"/>
      <c r="NYQ649" s="75"/>
      <c r="NYR649" s="118"/>
      <c r="NYS649" s="74"/>
      <c r="NYT649" s="75"/>
      <c r="NYU649" s="118"/>
      <c r="NYV649" s="74"/>
      <c r="NYW649" s="75"/>
      <c r="NYX649" s="118"/>
      <c r="NYY649" s="74"/>
      <c r="NYZ649" s="75"/>
      <c r="NZA649" s="118"/>
      <c r="NZB649" s="74"/>
      <c r="NZC649" s="75"/>
      <c r="NZD649" s="118"/>
      <c r="NZE649" s="74"/>
      <c r="NZF649" s="75"/>
      <c r="NZG649" s="118"/>
      <c r="NZH649" s="74"/>
      <c r="NZI649" s="75"/>
      <c r="NZJ649" s="118"/>
      <c r="NZK649" s="74"/>
      <c r="NZL649" s="75"/>
      <c r="NZM649" s="118"/>
      <c r="NZN649" s="74"/>
      <c r="NZO649" s="75"/>
      <c r="NZP649" s="118"/>
      <c r="NZQ649" s="74"/>
      <c r="NZR649" s="75"/>
      <c r="NZS649" s="118"/>
      <c r="NZT649" s="74"/>
      <c r="NZU649" s="75"/>
      <c r="NZV649" s="118"/>
      <c r="NZW649" s="74"/>
      <c r="NZX649" s="75"/>
      <c r="NZY649" s="118"/>
      <c r="NZZ649" s="74"/>
      <c r="OAA649" s="75"/>
      <c r="OAB649" s="118"/>
      <c r="OAC649" s="74"/>
      <c r="OAD649" s="75"/>
      <c r="OAE649" s="118"/>
      <c r="OAF649" s="74"/>
      <c r="OAG649" s="75"/>
      <c r="OAH649" s="118"/>
      <c r="OAI649" s="74"/>
      <c r="OAJ649" s="75"/>
      <c r="OAK649" s="118"/>
      <c r="OAL649" s="74"/>
      <c r="OAM649" s="75"/>
      <c r="OAN649" s="118"/>
      <c r="OAO649" s="74"/>
      <c r="OAP649" s="75"/>
      <c r="OAQ649" s="118"/>
      <c r="OAR649" s="74"/>
      <c r="OAS649" s="75"/>
      <c r="OAT649" s="118"/>
      <c r="OAU649" s="74"/>
      <c r="OAV649" s="75"/>
      <c r="OAW649" s="118"/>
      <c r="OAX649" s="74"/>
      <c r="OAY649" s="75"/>
      <c r="OAZ649" s="118"/>
      <c r="OBA649" s="74"/>
      <c r="OBB649" s="75"/>
      <c r="OBC649" s="118"/>
      <c r="OBD649" s="74"/>
      <c r="OBE649" s="75"/>
      <c r="OBF649" s="118"/>
      <c r="OBG649" s="74"/>
      <c r="OBH649" s="75"/>
      <c r="OBI649" s="118"/>
      <c r="OBJ649" s="74"/>
      <c r="OBK649" s="75"/>
      <c r="OBL649" s="118"/>
      <c r="OBM649" s="74"/>
      <c r="OBN649" s="75"/>
      <c r="OBO649" s="118"/>
      <c r="OBP649" s="74"/>
      <c r="OBQ649" s="75"/>
      <c r="OBR649" s="118"/>
      <c r="OBS649" s="74"/>
      <c r="OBT649" s="75"/>
      <c r="OBU649" s="118"/>
      <c r="OBV649" s="74"/>
      <c r="OBW649" s="75"/>
      <c r="OBX649" s="118"/>
      <c r="OBY649" s="74"/>
      <c r="OBZ649" s="75"/>
      <c r="OCA649" s="118"/>
      <c r="OCB649" s="74"/>
      <c r="OCC649" s="75"/>
      <c r="OCD649" s="118"/>
      <c r="OCE649" s="74"/>
      <c r="OCF649" s="75"/>
      <c r="OCG649" s="118"/>
      <c r="OCH649" s="74"/>
      <c r="OCI649" s="75"/>
      <c r="OCJ649" s="118"/>
      <c r="OCK649" s="74"/>
      <c r="OCL649" s="75"/>
      <c r="OCM649" s="118"/>
      <c r="OCN649" s="74"/>
      <c r="OCO649" s="75"/>
      <c r="OCP649" s="118"/>
      <c r="OCQ649" s="74"/>
      <c r="OCR649" s="75"/>
      <c r="OCS649" s="118"/>
      <c r="OCT649" s="74"/>
      <c r="OCU649" s="75"/>
      <c r="OCV649" s="118"/>
      <c r="OCW649" s="74"/>
      <c r="OCX649" s="75"/>
      <c r="OCY649" s="118"/>
      <c r="OCZ649" s="74"/>
      <c r="ODA649" s="75"/>
      <c r="ODB649" s="118"/>
      <c r="ODC649" s="74"/>
      <c r="ODD649" s="75"/>
      <c r="ODE649" s="118"/>
      <c r="ODF649" s="74"/>
      <c r="ODG649" s="75"/>
      <c r="ODH649" s="118"/>
      <c r="ODI649" s="74"/>
      <c r="ODJ649" s="75"/>
      <c r="ODK649" s="118"/>
      <c r="ODL649" s="74"/>
      <c r="ODM649" s="75"/>
      <c r="ODN649" s="118"/>
      <c r="ODO649" s="74"/>
      <c r="ODP649" s="75"/>
      <c r="ODQ649" s="118"/>
      <c r="ODR649" s="74"/>
      <c r="ODS649" s="75"/>
      <c r="ODT649" s="118"/>
      <c r="ODU649" s="74"/>
      <c r="ODV649" s="75"/>
      <c r="ODW649" s="118"/>
      <c r="ODX649" s="74"/>
      <c r="ODY649" s="75"/>
      <c r="ODZ649" s="118"/>
      <c r="OEA649" s="74"/>
      <c r="OEB649" s="75"/>
      <c r="OEC649" s="118"/>
      <c r="OED649" s="74"/>
      <c r="OEE649" s="75"/>
      <c r="OEF649" s="118"/>
      <c r="OEG649" s="74"/>
      <c r="OEH649" s="75"/>
      <c r="OEI649" s="118"/>
      <c r="OEJ649" s="74"/>
      <c r="OEK649" s="75"/>
      <c r="OEL649" s="118"/>
      <c r="OEM649" s="74"/>
      <c r="OEN649" s="75"/>
      <c r="OEO649" s="118"/>
      <c r="OEP649" s="74"/>
      <c r="OEQ649" s="75"/>
      <c r="OER649" s="118"/>
      <c r="OES649" s="74"/>
      <c r="OET649" s="75"/>
      <c r="OEU649" s="118"/>
      <c r="OEV649" s="74"/>
      <c r="OEW649" s="75"/>
      <c r="OEX649" s="118"/>
      <c r="OEY649" s="74"/>
      <c r="OEZ649" s="75"/>
      <c r="OFA649" s="118"/>
      <c r="OFB649" s="74"/>
      <c r="OFC649" s="75"/>
      <c r="OFD649" s="118"/>
      <c r="OFE649" s="74"/>
      <c r="OFF649" s="75"/>
      <c r="OFG649" s="118"/>
      <c r="OFH649" s="74"/>
      <c r="OFI649" s="75"/>
      <c r="OFJ649" s="118"/>
      <c r="OFK649" s="74"/>
      <c r="OFL649" s="75"/>
      <c r="OFM649" s="118"/>
      <c r="OFN649" s="74"/>
      <c r="OFO649" s="75"/>
      <c r="OFP649" s="118"/>
      <c r="OFQ649" s="74"/>
      <c r="OFR649" s="75"/>
      <c r="OFS649" s="118"/>
      <c r="OFT649" s="74"/>
      <c r="OFU649" s="75"/>
      <c r="OFV649" s="118"/>
      <c r="OFW649" s="74"/>
      <c r="OFX649" s="75"/>
      <c r="OFY649" s="118"/>
      <c r="OFZ649" s="74"/>
      <c r="OGA649" s="75"/>
      <c r="OGB649" s="118"/>
      <c r="OGC649" s="74"/>
      <c r="OGD649" s="75"/>
      <c r="OGE649" s="118"/>
      <c r="OGF649" s="74"/>
      <c r="OGG649" s="75"/>
      <c r="OGH649" s="118"/>
      <c r="OGI649" s="74"/>
      <c r="OGJ649" s="75"/>
      <c r="OGK649" s="118"/>
      <c r="OGL649" s="74"/>
      <c r="OGM649" s="75"/>
      <c r="OGN649" s="118"/>
      <c r="OGO649" s="74"/>
      <c r="OGP649" s="75"/>
      <c r="OGQ649" s="118"/>
      <c r="OGR649" s="74"/>
      <c r="OGS649" s="75"/>
      <c r="OGT649" s="118"/>
      <c r="OGU649" s="74"/>
      <c r="OGV649" s="75"/>
      <c r="OGW649" s="118"/>
      <c r="OGX649" s="74"/>
      <c r="OGY649" s="75"/>
      <c r="OGZ649" s="118"/>
      <c r="OHA649" s="74"/>
      <c r="OHB649" s="75"/>
      <c r="OHC649" s="118"/>
      <c r="OHD649" s="74"/>
      <c r="OHE649" s="75"/>
      <c r="OHF649" s="118"/>
      <c r="OHG649" s="74"/>
      <c r="OHH649" s="75"/>
      <c r="OHI649" s="118"/>
      <c r="OHJ649" s="74"/>
      <c r="OHK649" s="75"/>
      <c r="OHL649" s="118"/>
      <c r="OHM649" s="74"/>
      <c r="OHN649" s="75"/>
      <c r="OHO649" s="118"/>
      <c r="OHP649" s="74"/>
      <c r="OHQ649" s="75"/>
      <c r="OHR649" s="118"/>
      <c r="OHS649" s="74"/>
      <c r="OHT649" s="75"/>
      <c r="OHU649" s="118"/>
      <c r="OHV649" s="74"/>
      <c r="OHW649" s="75"/>
      <c r="OHX649" s="118"/>
      <c r="OHY649" s="74"/>
      <c r="OHZ649" s="75"/>
      <c r="OIA649" s="118"/>
      <c r="OIB649" s="74"/>
      <c r="OIC649" s="75"/>
      <c r="OID649" s="118"/>
      <c r="OIE649" s="74"/>
      <c r="OIF649" s="75"/>
      <c r="OIG649" s="118"/>
      <c r="OIH649" s="74"/>
      <c r="OII649" s="75"/>
      <c r="OIJ649" s="118"/>
      <c r="OIK649" s="74"/>
      <c r="OIL649" s="75"/>
      <c r="OIM649" s="118"/>
      <c r="OIN649" s="74"/>
      <c r="OIO649" s="75"/>
      <c r="OIP649" s="118"/>
      <c r="OIQ649" s="74"/>
      <c r="OIR649" s="75"/>
      <c r="OIS649" s="118"/>
      <c r="OIT649" s="74"/>
      <c r="OIU649" s="75"/>
      <c r="OIV649" s="118"/>
      <c r="OIW649" s="74"/>
      <c r="OIX649" s="75"/>
      <c r="OIY649" s="118"/>
      <c r="OIZ649" s="74"/>
      <c r="OJA649" s="75"/>
      <c r="OJB649" s="118"/>
      <c r="OJC649" s="74"/>
      <c r="OJD649" s="75"/>
      <c r="OJE649" s="118"/>
      <c r="OJF649" s="74"/>
      <c r="OJG649" s="75"/>
      <c r="OJH649" s="118"/>
      <c r="OJI649" s="74"/>
      <c r="OJJ649" s="75"/>
      <c r="OJK649" s="118"/>
      <c r="OJL649" s="74"/>
      <c r="OJM649" s="75"/>
      <c r="OJN649" s="118"/>
      <c r="OJO649" s="74"/>
      <c r="OJP649" s="75"/>
      <c r="OJQ649" s="118"/>
      <c r="OJR649" s="74"/>
      <c r="OJS649" s="75"/>
      <c r="OJT649" s="118"/>
      <c r="OJU649" s="74"/>
      <c r="OJV649" s="75"/>
      <c r="OJW649" s="118"/>
      <c r="OJX649" s="74"/>
      <c r="OJY649" s="75"/>
      <c r="OJZ649" s="118"/>
      <c r="OKA649" s="74"/>
      <c r="OKB649" s="75"/>
      <c r="OKC649" s="118"/>
      <c r="OKD649" s="74"/>
      <c r="OKE649" s="75"/>
      <c r="OKF649" s="118"/>
      <c r="OKG649" s="74"/>
      <c r="OKH649" s="75"/>
      <c r="OKI649" s="118"/>
      <c r="OKJ649" s="74"/>
      <c r="OKK649" s="75"/>
      <c r="OKL649" s="118"/>
      <c r="OKM649" s="74"/>
      <c r="OKN649" s="75"/>
      <c r="OKO649" s="118"/>
      <c r="OKP649" s="74"/>
      <c r="OKQ649" s="75"/>
      <c r="OKR649" s="118"/>
      <c r="OKS649" s="74"/>
      <c r="OKT649" s="75"/>
      <c r="OKU649" s="118"/>
      <c r="OKV649" s="74"/>
      <c r="OKW649" s="75"/>
      <c r="OKX649" s="118"/>
      <c r="OKY649" s="74"/>
      <c r="OKZ649" s="75"/>
      <c r="OLA649" s="118"/>
      <c r="OLB649" s="74"/>
      <c r="OLC649" s="75"/>
      <c r="OLD649" s="118"/>
      <c r="OLE649" s="74"/>
      <c r="OLF649" s="75"/>
      <c r="OLG649" s="118"/>
      <c r="OLH649" s="74"/>
      <c r="OLI649" s="75"/>
      <c r="OLJ649" s="118"/>
      <c r="OLK649" s="74"/>
      <c r="OLL649" s="75"/>
      <c r="OLM649" s="118"/>
      <c r="OLN649" s="74"/>
      <c r="OLO649" s="75"/>
      <c r="OLP649" s="118"/>
      <c r="OLQ649" s="74"/>
      <c r="OLR649" s="75"/>
      <c r="OLS649" s="118"/>
      <c r="OLT649" s="74"/>
      <c r="OLU649" s="75"/>
      <c r="OLV649" s="118"/>
      <c r="OLW649" s="74"/>
      <c r="OLX649" s="75"/>
      <c r="OLY649" s="118"/>
      <c r="OLZ649" s="74"/>
      <c r="OMA649" s="75"/>
      <c r="OMB649" s="118"/>
      <c r="OMC649" s="74"/>
      <c r="OMD649" s="75"/>
      <c r="OME649" s="118"/>
      <c r="OMF649" s="74"/>
      <c r="OMG649" s="75"/>
      <c r="OMH649" s="118"/>
      <c r="OMI649" s="74"/>
      <c r="OMJ649" s="75"/>
      <c r="OMK649" s="118"/>
      <c r="OML649" s="74"/>
      <c r="OMM649" s="75"/>
      <c r="OMN649" s="118"/>
      <c r="OMO649" s="74"/>
      <c r="OMP649" s="75"/>
      <c r="OMQ649" s="118"/>
      <c r="OMR649" s="74"/>
      <c r="OMS649" s="75"/>
      <c r="OMT649" s="118"/>
      <c r="OMU649" s="74"/>
      <c r="OMV649" s="75"/>
      <c r="OMW649" s="118"/>
      <c r="OMX649" s="74"/>
      <c r="OMY649" s="75"/>
      <c r="OMZ649" s="118"/>
      <c r="ONA649" s="74"/>
      <c r="ONB649" s="75"/>
      <c r="ONC649" s="118"/>
      <c r="OND649" s="74"/>
      <c r="ONE649" s="75"/>
      <c r="ONF649" s="118"/>
      <c r="ONG649" s="74"/>
      <c r="ONH649" s="75"/>
      <c r="ONI649" s="118"/>
      <c r="ONJ649" s="74"/>
      <c r="ONK649" s="75"/>
      <c r="ONL649" s="118"/>
      <c r="ONM649" s="74"/>
      <c r="ONN649" s="75"/>
      <c r="ONO649" s="118"/>
      <c r="ONP649" s="74"/>
      <c r="ONQ649" s="75"/>
      <c r="ONR649" s="118"/>
      <c r="ONS649" s="74"/>
      <c r="ONT649" s="75"/>
      <c r="ONU649" s="118"/>
      <c r="ONV649" s="74"/>
      <c r="ONW649" s="75"/>
      <c r="ONX649" s="118"/>
      <c r="ONY649" s="74"/>
      <c r="ONZ649" s="75"/>
      <c r="OOA649" s="118"/>
      <c r="OOB649" s="74"/>
      <c r="OOC649" s="75"/>
      <c r="OOD649" s="118"/>
      <c r="OOE649" s="74"/>
      <c r="OOF649" s="75"/>
      <c r="OOG649" s="118"/>
      <c r="OOH649" s="74"/>
      <c r="OOI649" s="75"/>
      <c r="OOJ649" s="118"/>
      <c r="OOK649" s="74"/>
      <c r="OOL649" s="75"/>
      <c r="OOM649" s="118"/>
      <c r="OON649" s="74"/>
      <c r="OOO649" s="75"/>
      <c r="OOP649" s="118"/>
      <c r="OOQ649" s="74"/>
      <c r="OOR649" s="75"/>
      <c r="OOS649" s="118"/>
      <c r="OOT649" s="74"/>
      <c r="OOU649" s="75"/>
      <c r="OOV649" s="118"/>
      <c r="OOW649" s="74"/>
      <c r="OOX649" s="75"/>
      <c r="OOY649" s="118"/>
      <c r="OOZ649" s="74"/>
      <c r="OPA649" s="75"/>
      <c r="OPB649" s="118"/>
      <c r="OPC649" s="74"/>
      <c r="OPD649" s="75"/>
      <c r="OPE649" s="118"/>
      <c r="OPF649" s="74"/>
      <c r="OPG649" s="75"/>
      <c r="OPH649" s="118"/>
      <c r="OPI649" s="74"/>
      <c r="OPJ649" s="75"/>
      <c r="OPK649" s="118"/>
      <c r="OPL649" s="74"/>
      <c r="OPM649" s="75"/>
      <c r="OPN649" s="118"/>
      <c r="OPO649" s="74"/>
      <c r="OPP649" s="75"/>
      <c r="OPQ649" s="118"/>
      <c r="OPR649" s="74"/>
      <c r="OPS649" s="75"/>
      <c r="OPT649" s="118"/>
      <c r="OPU649" s="74"/>
      <c r="OPV649" s="75"/>
      <c r="OPW649" s="118"/>
      <c r="OPX649" s="74"/>
      <c r="OPY649" s="75"/>
      <c r="OPZ649" s="118"/>
      <c r="OQA649" s="74"/>
      <c r="OQB649" s="75"/>
      <c r="OQC649" s="118"/>
      <c r="OQD649" s="74"/>
      <c r="OQE649" s="75"/>
      <c r="OQF649" s="118"/>
      <c r="OQG649" s="74"/>
      <c r="OQH649" s="75"/>
      <c r="OQI649" s="118"/>
      <c r="OQJ649" s="74"/>
      <c r="OQK649" s="75"/>
      <c r="OQL649" s="118"/>
      <c r="OQM649" s="74"/>
      <c r="OQN649" s="75"/>
      <c r="OQO649" s="118"/>
      <c r="OQP649" s="74"/>
      <c r="OQQ649" s="75"/>
      <c r="OQR649" s="118"/>
      <c r="OQS649" s="74"/>
      <c r="OQT649" s="75"/>
      <c r="OQU649" s="118"/>
      <c r="OQV649" s="74"/>
      <c r="OQW649" s="75"/>
      <c r="OQX649" s="118"/>
      <c r="OQY649" s="74"/>
      <c r="OQZ649" s="75"/>
      <c r="ORA649" s="118"/>
      <c r="ORB649" s="74"/>
      <c r="ORC649" s="75"/>
      <c r="ORD649" s="118"/>
      <c r="ORE649" s="74"/>
      <c r="ORF649" s="75"/>
      <c r="ORG649" s="118"/>
      <c r="ORH649" s="74"/>
      <c r="ORI649" s="75"/>
      <c r="ORJ649" s="118"/>
      <c r="ORK649" s="74"/>
      <c r="ORL649" s="75"/>
      <c r="ORM649" s="118"/>
      <c r="ORN649" s="74"/>
      <c r="ORO649" s="75"/>
      <c r="ORP649" s="118"/>
      <c r="ORQ649" s="74"/>
      <c r="ORR649" s="75"/>
      <c r="ORS649" s="118"/>
      <c r="ORT649" s="74"/>
      <c r="ORU649" s="75"/>
      <c r="ORV649" s="118"/>
      <c r="ORW649" s="74"/>
      <c r="ORX649" s="75"/>
      <c r="ORY649" s="118"/>
      <c r="ORZ649" s="74"/>
      <c r="OSA649" s="75"/>
      <c r="OSB649" s="118"/>
      <c r="OSC649" s="74"/>
      <c r="OSD649" s="75"/>
      <c r="OSE649" s="118"/>
      <c r="OSF649" s="74"/>
      <c r="OSG649" s="75"/>
      <c r="OSH649" s="118"/>
      <c r="OSI649" s="74"/>
      <c r="OSJ649" s="75"/>
      <c r="OSK649" s="118"/>
      <c r="OSL649" s="74"/>
      <c r="OSM649" s="75"/>
      <c r="OSN649" s="118"/>
      <c r="OSO649" s="74"/>
      <c r="OSP649" s="75"/>
      <c r="OSQ649" s="118"/>
      <c r="OSR649" s="74"/>
      <c r="OSS649" s="75"/>
      <c r="OST649" s="118"/>
      <c r="OSU649" s="74"/>
      <c r="OSV649" s="75"/>
      <c r="OSW649" s="118"/>
      <c r="OSX649" s="74"/>
      <c r="OSY649" s="75"/>
      <c r="OSZ649" s="118"/>
      <c r="OTA649" s="74"/>
      <c r="OTB649" s="75"/>
      <c r="OTC649" s="118"/>
      <c r="OTD649" s="74"/>
      <c r="OTE649" s="75"/>
      <c r="OTF649" s="118"/>
      <c r="OTG649" s="74"/>
      <c r="OTH649" s="75"/>
      <c r="OTI649" s="118"/>
      <c r="OTJ649" s="74"/>
      <c r="OTK649" s="75"/>
      <c r="OTL649" s="118"/>
      <c r="OTM649" s="74"/>
      <c r="OTN649" s="75"/>
      <c r="OTO649" s="118"/>
      <c r="OTP649" s="74"/>
      <c r="OTQ649" s="75"/>
      <c r="OTR649" s="118"/>
      <c r="OTS649" s="74"/>
      <c r="OTT649" s="75"/>
      <c r="OTU649" s="118"/>
      <c r="OTV649" s="74"/>
      <c r="OTW649" s="75"/>
      <c r="OTX649" s="118"/>
      <c r="OTY649" s="74"/>
      <c r="OTZ649" s="75"/>
      <c r="OUA649" s="118"/>
      <c r="OUB649" s="74"/>
      <c r="OUC649" s="75"/>
      <c r="OUD649" s="118"/>
      <c r="OUE649" s="74"/>
      <c r="OUF649" s="75"/>
      <c r="OUG649" s="118"/>
      <c r="OUH649" s="74"/>
      <c r="OUI649" s="75"/>
      <c r="OUJ649" s="118"/>
      <c r="OUK649" s="74"/>
      <c r="OUL649" s="75"/>
      <c r="OUM649" s="118"/>
      <c r="OUN649" s="74"/>
      <c r="OUO649" s="75"/>
      <c r="OUP649" s="118"/>
      <c r="OUQ649" s="74"/>
      <c r="OUR649" s="75"/>
      <c r="OUS649" s="118"/>
      <c r="OUT649" s="74"/>
      <c r="OUU649" s="75"/>
      <c r="OUV649" s="118"/>
      <c r="OUW649" s="74"/>
      <c r="OUX649" s="75"/>
      <c r="OUY649" s="118"/>
      <c r="OUZ649" s="74"/>
      <c r="OVA649" s="75"/>
      <c r="OVB649" s="118"/>
      <c r="OVC649" s="74"/>
      <c r="OVD649" s="75"/>
      <c r="OVE649" s="118"/>
      <c r="OVF649" s="74"/>
      <c r="OVG649" s="75"/>
      <c r="OVH649" s="118"/>
      <c r="OVI649" s="74"/>
      <c r="OVJ649" s="75"/>
      <c r="OVK649" s="118"/>
      <c r="OVL649" s="74"/>
      <c r="OVM649" s="75"/>
      <c r="OVN649" s="118"/>
      <c r="OVO649" s="74"/>
      <c r="OVP649" s="75"/>
      <c r="OVQ649" s="118"/>
      <c r="OVR649" s="74"/>
      <c r="OVS649" s="75"/>
      <c r="OVT649" s="118"/>
      <c r="OVU649" s="74"/>
      <c r="OVV649" s="75"/>
      <c r="OVW649" s="118"/>
      <c r="OVX649" s="74"/>
      <c r="OVY649" s="75"/>
      <c r="OVZ649" s="118"/>
      <c r="OWA649" s="74"/>
      <c r="OWB649" s="75"/>
      <c r="OWC649" s="118"/>
      <c r="OWD649" s="74"/>
      <c r="OWE649" s="75"/>
      <c r="OWF649" s="118"/>
      <c r="OWG649" s="74"/>
      <c r="OWH649" s="75"/>
      <c r="OWI649" s="118"/>
      <c r="OWJ649" s="74"/>
      <c r="OWK649" s="75"/>
      <c r="OWL649" s="118"/>
      <c r="OWM649" s="74"/>
      <c r="OWN649" s="75"/>
      <c r="OWO649" s="118"/>
      <c r="OWP649" s="74"/>
      <c r="OWQ649" s="75"/>
      <c r="OWR649" s="118"/>
      <c r="OWS649" s="74"/>
      <c r="OWT649" s="75"/>
      <c r="OWU649" s="118"/>
      <c r="OWV649" s="74"/>
      <c r="OWW649" s="75"/>
      <c r="OWX649" s="118"/>
      <c r="OWY649" s="74"/>
      <c r="OWZ649" s="75"/>
      <c r="OXA649" s="118"/>
      <c r="OXB649" s="74"/>
      <c r="OXC649" s="75"/>
      <c r="OXD649" s="118"/>
      <c r="OXE649" s="74"/>
      <c r="OXF649" s="75"/>
      <c r="OXG649" s="118"/>
      <c r="OXH649" s="74"/>
      <c r="OXI649" s="75"/>
      <c r="OXJ649" s="118"/>
      <c r="OXK649" s="74"/>
      <c r="OXL649" s="75"/>
      <c r="OXM649" s="118"/>
      <c r="OXN649" s="74"/>
      <c r="OXO649" s="75"/>
      <c r="OXP649" s="118"/>
      <c r="OXQ649" s="74"/>
      <c r="OXR649" s="75"/>
      <c r="OXS649" s="118"/>
      <c r="OXT649" s="74"/>
      <c r="OXU649" s="75"/>
      <c r="OXV649" s="118"/>
      <c r="OXW649" s="74"/>
      <c r="OXX649" s="75"/>
      <c r="OXY649" s="118"/>
      <c r="OXZ649" s="74"/>
      <c r="OYA649" s="75"/>
      <c r="OYB649" s="118"/>
      <c r="OYC649" s="74"/>
      <c r="OYD649" s="75"/>
      <c r="OYE649" s="118"/>
      <c r="OYF649" s="74"/>
      <c r="OYG649" s="75"/>
      <c r="OYH649" s="118"/>
      <c r="OYI649" s="74"/>
      <c r="OYJ649" s="75"/>
      <c r="OYK649" s="118"/>
      <c r="OYL649" s="74"/>
      <c r="OYM649" s="75"/>
      <c r="OYN649" s="118"/>
      <c r="OYO649" s="74"/>
      <c r="OYP649" s="75"/>
      <c r="OYQ649" s="118"/>
      <c r="OYR649" s="74"/>
      <c r="OYS649" s="75"/>
      <c r="OYT649" s="118"/>
      <c r="OYU649" s="74"/>
      <c r="OYV649" s="75"/>
      <c r="OYW649" s="118"/>
      <c r="OYX649" s="74"/>
      <c r="OYY649" s="75"/>
      <c r="OYZ649" s="118"/>
      <c r="OZA649" s="74"/>
      <c r="OZB649" s="75"/>
      <c r="OZC649" s="118"/>
      <c r="OZD649" s="74"/>
      <c r="OZE649" s="75"/>
      <c r="OZF649" s="118"/>
      <c r="OZG649" s="74"/>
      <c r="OZH649" s="75"/>
      <c r="OZI649" s="118"/>
      <c r="OZJ649" s="74"/>
      <c r="OZK649" s="75"/>
      <c r="OZL649" s="118"/>
      <c r="OZM649" s="74"/>
      <c r="OZN649" s="75"/>
      <c r="OZO649" s="118"/>
      <c r="OZP649" s="74"/>
      <c r="OZQ649" s="75"/>
      <c r="OZR649" s="118"/>
      <c r="OZS649" s="74"/>
      <c r="OZT649" s="75"/>
      <c r="OZU649" s="118"/>
      <c r="OZV649" s="74"/>
      <c r="OZW649" s="75"/>
      <c r="OZX649" s="118"/>
      <c r="OZY649" s="74"/>
      <c r="OZZ649" s="75"/>
      <c r="PAA649" s="118"/>
      <c r="PAB649" s="74"/>
      <c r="PAC649" s="75"/>
      <c r="PAD649" s="118"/>
      <c r="PAE649" s="74"/>
      <c r="PAF649" s="75"/>
      <c r="PAG649" s="118"/>
      <c r="PAH649" s="74"/>
      <c r="PAI649" s="75"/>
      <c r="PAJ649" s="118"/>
      <c r="PAK649" s="74"/>
      <c r="PAL649" s="75"/>
      <c r="PAM649" s="118"/>
      <c r="PAN649" s="74"/>
      <c r="PAO649" s="75"/>
      <c r="PAP649" s="118"/>
      <c r="PAQ649" s="74"/>
      <c r="PAR649" s="75"/>
      <c r="PAS649" s="118"/>
      <c r="PAT649" s="74"/>
      <c r="PAU649" s="75"/>
      <c r="PAV649" s="118"/>
      <c r="PAW649" s="74"/>
      <c r="PAX649" s="75"/>
      <c r="PAY649" s="118"/>
      <c r="PAZ649" s="74"/>
      <c r="PBA649" s="75"/>
      <c r="PBB649" s="118"/>
      <c r="PBC649" s="74"/>
      <c r="PBD649" s="75"/>
      <c r="PBE649" s="118"/>
      <c r="PBF649" s="74"/>
      <c r="PBG649" s="75"/>
      <c r="PBH649" s="118"/>
      <c r="PBI649" s="74"/>
      <c r="PBJ649" s="75"/>
      <c r="PBK649" s="118"/>
      <c r="PBL649" s="74"/>
      <c r="PBM649" s="75"/>
      <c r="PBN649" s="118"/>
      <c r="PBO649" s="74"/>
      <c r="PBP649" s="75"/>
      <c r="PBQ649" s="118"/>
      <c r="PBR649" s="74"/>
      <c r="PBS649" s="75"/>
      <c r="PBT649" s="118"/>
      <c r="PBU649" s="74"/>
      <c r="PBV649" s="75"/>
      <c r="PBW649" s="118"/>
      <c r="PBX649" s="74"/>
      <c r="PBY649" s="75"/>
      <c r="PBZ649" s="118"/>
      <c r="PCA649" s="74"/>
      <c r="PCB649" s="75"/>
      <c r="PCC649" s="118"/>
      <c r="PCD649" s="74"/>
      <c r="PCE649" s="75"/>
      <c r="PCF649" s="118"/>
      <c r="PCG649" s="74"/>
      <c r="PCH649" s="75"/>
      <c r="PCI649" s="118"/>
      <c r="PCJ649" s="74"/>
      <c r="PCK649" s="75"/>
      <c r="PCL649" s="118"/>
      <c r="PCM649" s="74"/>
      <c r="PCN649" s="75"/>
      <c r="PCO649" s="118"/>
      <c r="PCP649" s="74"/>
      <c r="PCQ649" s="75"/>
      <c r="PCR649" s="118"/>
      <c r="PCS649" s="74"/>
      <c r="PCT649" s="75"/>
      <c r="PCU649" s="118"/>
      <c r="PCV649" s="74"/>
      <c r="PCW649" s="75"/>
      <c r="PCX649" s="118"/>
      <c r="PCY649" s="74"/>
      <c r="PCZ649" s="75"/>
      <c r="PDA649" s="118"/>
      <c r="PDB649" s="74"/>
      <c r="PDC649" s="75"/>
      <c r="PDD649" s="118"/>
      <c r="PDE649" s="74"/>
      <c r="PDF649" s="75"/>
      <c r="PDG649" s="118"/>
      <c r="PDH649" s="74"/>
      <c r="PDI649" s="75"/>
      <c r="PDJ649" s="118"/>
      <c r="PDK649" s="74"/>
      <c r="PDL649" s="75"/>
      <c r="PDM649" s="118"/>
      <c r="PDN649" s="74"/>
      <c r="PDO649" s="75"/>
      <c r="PDP649" s="118"/>
      <c r="PDQ649" s="74"/>
      <c r="PDR649" s="75"/>
      <c r="PDS649" s="118"/>
      <c r="PDT649" s="74"/>
      <c r="PDU649" s="75"/>
      <c r="PDV649" s="118"/>
      <c r="PDW649" s="74"/>
      <c r="PDX649" s="75"/>
      <c r="PDY649" s="118"/>
      <c r="PDZ649" s="74"/>
      <c r="PEA649" s="75"/>
      <c r="PEB649" s="118"/>
      <c r="PEC649" s="74"/>
      <c r="PED649" s="75"/>
      <c r="PEE649" s="118"/>
      <c r="PEF649" s="74"/>
      <c r="PEG649" s="75"/>
      <c r="PEH649" s="118"/>
      <c r="PEI649" s="74"/>
      <c r="PEJ649" s="75"/>
      <c r="PEK649" s="118"/>
      <c r="PEL649" s="74"/>
      <c r="PEM649" s="75"/>
      <c r="PEN649" s="118"/>
      <c r="PEO649" s="74"/>
      <c r="PEP649" s="75"/>
      <c r="PEQ649" s="118"/>
      <c r="PER649" s="74"/>
      <c r="PES649" s="75"/>
      <c r="PET649" s="118"/>
      <c r="PEU649" s="74"/>
      <c r="PEV649" s="75"/>
      <c r="PEW649" s="118"/>
      <c r="PEX649" s="74"/>
      <c r="PEY649" s="75"/>
      <c r="PEZ649" s="118"/>
      <c r="PFA649" s="74"/>
      <c r="PFB649" s="75"/>
      <c r="PFC649" s="118"/>
      <c r="PFD649" s="74"/>
      <c r="PFE649" s="75"/>
      <c r="PFF649" s="118"/>
      <c r="PFG649" s="74"/>
      <c r="PFH649" s="75"/>
      <c r="PFI649" s="118"/>
      <c r="PFJ649" s="74"/>
      <c r="PFK649" s="75"/>
      <c r="PFL649" s="118"/>
      <c r="PFM649" s="74"/>
      <c r="PFN649" s="75"/>
      <c r="PFO649" s="118"/>
      <c r="PFP649" s="74"/>
      <c r="PFQ649" s="75"/>
      <c r="PFR649" s="118"/>
      <c r="PFS649" s="74"/>
      <c r="PFT649" s="75"/>
      <c r="PFU649" s="118"/>
      <c r="PFV649" s="74"/>
      <c r="PFW649" s="75"/>
      <c r="PFX649" s="118"/>
      <c r="PFY649" s="74"/>
      <c r="PFZ649" s="75"/>
      <c r="PGA649" s="118"/>
      <c r="PGB649" s="74"/>
      <c r="PGC649" s="75"/>
      <c r="PGD649" s="118"/>
      <c r="PGE649" s="74"/>
      <c r="PGF649" s="75"/>
      <c r="PGG649" s="118"/>
      <c r="PGH649" s="74"/>
      <c r="PGI649" s="75"/>
      <c r="PGJ649" s="118"/>
      <c r="PGK649" s="74"/>
      <c r="PGL649" s="75"/>
      <c r="PGM649" s="118"/>
      <c r="PGN649" s="74"/>
      <c r="PGO649" s="75"/>
      <c r="PGP649" s="118"/>
      <c r="PGQ649" s="74"/>
      <c r="PGR649" s="75"/>
      <c r="PGS649" s="118"/>
      <c r="PGT649" s="74"/>
      <c r="PGU649" s="75"/>
      <c r="PGV649" s="118"/>
      <c r="PGW649" s="74"/>
      <c r="PGX649" s="75"/>
      <c r="PGY649" s="118"/>
      <c r="PGZ649" s="74"/>
      <c r="PHA649" s="75"/>
      <c r="PHB649" s="118"/>
      <c r="PHC649" s="74"/>
      <c r="PHD649" s="75"/>
      <c r="PHE649" s="118"/>
      <c r="PHF649" s="74"/>
      <c r="PHG649" s="75"/>
      <c r="PHH649" s="118"/>
      <c r="PHI649" s="74"/>
      <c r="PHJ649" s="75"/>
      <c r="PHK649" s="118"/>
      <c r="PHL649" s="74"/>
      <c r="PHM649" s="75"/>
      <c r="PHN649" s="118"/>
      <c r="PHO649" s="74"/>
      <c r="PHP649" s="75"/>
      <c r="PHQ649" s="118"/>
      <c r="PHR649" s="74"/>
      <c r="PHS649" s="75"/>
      <c r="PHT649" s="118"/>
      <c r="PHU649" s="74"/>
      <c r="PHV649" s="75"/>
      <c r="PHW649" s="118"/>
      <c r="PHX649" s="74"/>
      <c r="PHY649" s="75"/>
      <c r="PHZ649" s="118"/>
      <c r="PIA649" s="74"/>
      <c r="PIB649" s="75"/>
      <c r="PIC649" s="118"/>
      <c r="PID649" s="74"/>
      <c r="PIE649" s="75"/>
      <c r="PIF649" s="118"/>
      <c r="PIG649" s="74"/>
      <c r="PIH649" s="75"/>
      <c r="PII649" s="118"/>
      <c r="PIJ649" s="74"/>
      <c r="PIK649" s="75"/>
      <c r="PIL649" s="118"/>
      <c r="PIM649" s="74"/>
      <c r="PIN649" s="75"/>
      <c r="PIO649" s="118"/>
      <c r="PIP649" s="74"/>
      <c r="PIQ649" s="75"/>
      <c r="PIR649" s="118"/>
      <c r="PIS649" s="74"/>
      <c r="PIT649" s="75"/>
      <c r="PIU649" s="118"/>
      <c r="PIV649" s="74"/>
      <c r="PIW649" s="75"/>
      <c r="PIX649" s="118"/>
      <c r="PIY649" s="74"/>
      <c r="PIZ649" s="75"/>
      <c r="PJA649" s="118"/>
      <c r="PJB649" s="74"/>
      <c r="PJC649" s="75"/>
      <c r="PJD649" s="118"/>
      <c r="PJE649" s="74"/>
      <c r="PJF649" s="75"/>
      <c r="PJG649" s="118"/>
      <c r="PJH649" s="74"/>
      <c r="PJI649" s="75"/>
      <c r="PJJ649" s="118"/>
      <c r="PJK649" s="74"/>
      <c r="PJL649" s="75"/>
      <c r="PJM649" s="118"/>
      <c r="PJN649" s="74"/>
      <c r="PJO649" s="75"/>
      <c r="PJP649" s="118"/>
      <c r="PJQ649" s="74"/>
      <c r="PJR649" s="75"/>
      <c r="PJS649" s="118"/>
      <c r="PJT649" s="74"/>
      <c r="PJU649" s="75"/>
      <c r="PJV649" s="118"/>
      <c r="PJW649" s="74"/>
      <c r="PJX649" s="75"/>
      <c r="PJY649" s="118"/>
      <c r="PJZ649" s="74"/>
      <c r="PKA649" s="75"/>
      <c r="PKB649" s="118"/>
      <c r="PKC649" s="74"/>
      <c r="PKD649" s="75"/>
      <c r="PKE649" s="118"/>
      <c r="PKF649" s="74"/>
      <c r="PKG649" s="75"/>
      <c r="PKH649" s="118"/>
      <c r="PKI649" s="74"/>
      <c r="PKJ649" s="75"/>
      <c r="PKK649" s="118"/>
      <c r="PKL649" s="74"/>
      <c r="PKM649" s="75"/>
      <c r="PKN649" s="118"/>
      <c r="PKO649" s="74"/>
      <c r="PKP649" s="75"/>
      <c r="PKQ649" s="118"/>
      <c r="PKR649" s="74"/>
      <c r="PKS649" s="75"/>
      <c r="PKT649" s="118"/>
      <c r="PKU649" s="74"/>
      <c r="PKV649" s="75"/>
      <c r="PKW649" s="118"/>
      <c r="PKX649" s="74"/>
      <c r="PKY649" s="75"/>
      <c r="PKZ649" s="118"/>
      <c r="PLA649" s="74"/>
      <c r="PLB649" s="75"/>
      <c r="PLC649" s="118"/>
      <c r="PLD649" s="74"/>
      <c r="PLE649" s="75"/>
      <c r="PLF649" s="118"/>
      <c r="PLG649" s="74"/>
      <c r="PLH649" s="75"/>
      <c r="PLI649" s="118"/>
      <c r="PLJ649" s="74"/>
      <c r="PLK649" s="75"/>
      <c r="PLL649" s="118"/>
      <c r="PLM649" s="74"/>
      <c r="PLN649" s="75"/>
      <c r="PLO649" s="118"/>
      <c r="PLP649" s="74"/>
      <c r="PLQ649" s="75"/>
      <c r="PLR649" s="118"/>
      <c r="PLS649" s="74"/>
      <c r="PLT649" s="75"/>
      <c r="PLU649" s="118"/>
      <c r="PLV649" s="74"/>
      <c r="PLW649" s="75"/>
      <c r="PLX649" s="118"/>
      <c r="PLY649" s="74"/>
      <c r="PLZ649" s="75"/>
      <c r="PMA649" s="118"/>
      <c r="PMB649" s="74"/>
      <c r="PMC649" s="75"/>
      <c r="PMD649" s="118"/>
      <c r="PME649" s="74"/>
      <c r="PMF649" s="75"/>
      <c r="PMG649" s="118"/>
      <c r="PMH649" s="74"/>
      <c r="PMI649" s="75"/>
      <c r="PMJ649" s="118"/>
      <c r="PMK649" s="74"/>
      <c r="PML649" s="75"/>
      <c r="PMM649" s="118"/>
      <c r="PMN649" s="74"/>
      <c r="PMO649" s="75"/>
      <c r="PMP649" s="118"/>
      <c r="PMQ649" s="74"/>
      <c r="PMR649" s="75"/>
      <c r="PMS649" s="118"/>
      <c r="PMT649" s="74"/>
      <c r="PMU649" s="75"/>
      <c r="PMV649" s="118"/>
      <c r="PMW649" s="74"/>
      <c r="PMX649" s="75"/>
      <c r="PMY649" s="118"/>
      <c r="PMZ649" s="74"/>
      <c r="PNA649" s="75"/>
      <c r="PNB649" s="118"/>
      <c r="PNC649" s="74"/>
      <c r="PND649" s="75"/>
      <c r="PNE649" s="118"/>
      <c r="PNF649" s="74"/>
      <c r="PNG649" s="75"/>
      <c r="PNH649" s="118"/>
      <c r="PNI649" s="74"/>
      <c r="PNJ649" s="75"/>
      <c r="PNK649" s="118"/>
      <c r="PNL649" s="74"/>
      <c r="PNM649" s="75"/>
      <c r="PNN649" s="118"/>
      <c r="PNO649" s="74"/>
      <c r="PNP649" s="75"/>
      <c r="PNQ649" s="118"/>
      <c r="PNR649" s="74"/>
      <c r="PNS649" s="75"/>
      <c r="PNT649" s="118"/>
      <c r="PNU649" s="74"/>
      <c r="PNV649" s="75"/>
      <c r="PNW649" s="118"/>
      <c r="PNX649" s="74"/>
      <c r="PNY649" s="75"/>
      <c r="PNZ649" s="118"/>
      <c r="POA649" s="74"/>
      <c r="POB649" s="75"/>
      <c r="POC649" s="118"/>
      <c r="POD649" s="74"/>
      <c r="POE649" s="75"/>
      <c r="POF649" s="118"/>
      <c r="POG649" s="74"/>
      <c r="POH649" s="75"/>
      <c r="POI649" s="118"/>
      <c r="POJ649" s="74"/>
      <c r="POK649" s="75"/>
      <c r="POL649" s="118"/>
      <c r="POM649" s="74"/>
      <c r="PON649" s="75"/>
      <c r="POO649" s="118"/>
      <c r="POP649" s="74"/>
      <c r="POQ649" s="75"/>
      <c r="POR649" s="118"/>
      <c r="POS649" s="74"/>
      <c r="POT649" s="75"/>
      <c r="POU649" s="118"/>
      <c r="POV649" s="74"/>
      <c r="POW649" s="75"/>
      <c r="POX649" s="118"/>
      <c r="POY649" s="74"/>
      <c r="POZ649" s="75"/>
      <c r="PPA649" s="118"/>
      <c r="PPB649" s="74"/>
      <c r="PPC649" s="75"/>
      <c r="PPD649" s="118"/>
      <c r="PPE649" s="74"/>
      <c r="PPF649" s="75"/>
      <c r="PPG649" s="118"/>
      <c r="PPH649" s="74"/>
      <c r="PPI649" s="75"/>
      <c r="PPJ649" s="118"/>
      <c r="PPK649" s="74"/>
      <c r="PPL649" s="75"/>
      <c r="PPM649" s="118"/>
      <c r="PPN649" s="74"/>
      <c r="PPO649" s="75"/>
      <c r="PPP649" s="118"/>
      <c r="PPQ649" s="74"/>
      <c r="PPR649" s="75"/>
      <c r="PPS649" s="118"/>
      <c r="PPT649" s="74"/>
      <c r="PPU649" s="75"/>
      <c r="PPV649" s="118"/>
      <c r="PPW649" s="74"/>
      <c r="PPX649" s="75"/>
      <c r="PPY649" s="118"/>
      <c r="PPZ649" s="74"/>
      <c r="PQA649" s="75"/>
      <c r="PQB649" s="118"/>
      <c r="PQC649" s="74"/>
      <c r="PQD649" s="75"/>
      <c r="PQE649" s="118"/>
      <c r="PQF649" s="74"/>
      <c r="PQG649" s="75"/>
      <c r="PQH649" s="118"/>
      <c r="PQI649" s="74"/>
      <c r="PQJ649" s="75"/>
      <c r="PQK649" s="118"/>
      <c r="PQL649" s="74"/>
      <c r="PQM649" s="75"/>
      <c r="PQN649" s="118"/>
      <c r="PQO649" s="74"/>
      <c r="PQP649" s="75"/>
      <c r="PQQ649" s="118"/>
      <c r="PQR649" s="74"/>
      <c r="PQS649" s="75"/>
      <c r="PQT649" s="118"/>
      <c r="PQU649" s="74"/>
      <c r="PQV649" s="75"/>
      <c r="PQW649" s="118"/>
      <c r="PQX649" s="74"/>
      <c r="PQY649" s="75"/>
      <c r="PQZ649" s="118"/>
      <c r="PRA649" s="74"/>
      <c r="PRB649" s="75"/>
      <c r="PRC649" s="118"/>
      <c r="PRD649" s="74"/>
      <c r="PRE649" s="75"/>
      <c r="PRF649" s="118"/>
      <c r="PRG649" s="74"/>
      <c r="PRH649" s="75"/>
      <c r="PRI649" s="118"/>
      <c r="PRJ649" s="74"/>
      <c r="PRK649" s="75"/>
      <c r="PRL649" s="118"/>
      <c r="PRM649" s="74"/>
      <c r="PRN649" s="75"/>
      <c r="PRO649" s="118"/>
      <c r="PRP649" s="74"/>
      <c r="PRQ649" s="75"/>
      <c r="PRR649" s="118"/>
      <c r="PRS649" s="74"/>
      <c r="PRT649" s="75"/>
      <c r="PRU649" s="118"/>
      <c r="PRV649" s="74"/>
      <c r="PRW649" s="75"/>
      <c r="PRX649" s="118"/>
      <c r="PRY649" s="74"/>
      <c r="PRZ649" s="75"/>
      <c r="PSA649" s="118"/>
      <c r="PSB649" s="74"/>
      <c r="PSC649" s="75"/>
      <c r="PSD649" s="118"/>
      <c r="PSE649" s="74"/>
      <c r="PSF649" s="75"/>
      <c r="PSG649" s="118"/>
      <c r="PSH649" s="74"/>
      <c r="PSI649" s="75"/>
      <c r="PSJ649" s="118"/>
      <c r="PSK649" s="74"/>
      <c r="PSL649" s="75"/>
      <c r="PSM649" s="118"/>
      <c r="PSN649" s="74"/>
      <c r="PSO649" s="75"/>
      <c r="PSP649" s="118"/>
      <c r="PSQ649" s="74"/>
      <c r="PSR649" s="75"/>
      <c r="PSS649" s="118"/>
      <c r="PST649" s="74"/>
      <c r="PSU649" s="75"/>
      <c r="PSV649" s="118"/>
      <c r="PSW649" s="74"/>
      <c r="PSX649" s="75"/>
      <c r="PSY649" s="118"/>
      <c r="PSZ649" s="74"/>
      <c r="PTA649" s="75"/>
      <c r="PTB649" s="118"/>
      <c r="PTC649" s="74"/>
      <c r="PTD649" s="75"/>
      <c r="PTE649" s="118"/>
      <c r="PTF649" s="74"/>
      <c r="PTG649" s="75"/>
      <c r="PTH649" s="118"/>
      <c r="PTI649" s="74"/>
      <c r="PTJ649" s="75"/>
      <c r="PTK649" s="118"/>
      <c r="PTL649" s="74"/>
      <c r="PTM649" s="75"/>
      <c r="PTN649" s="118"/>
      <c r="PTO649" s="74"/>
      <c r="PTP649" s="75"/>
      <c r="PTQ649" s="118"/>
      <c r="PTR649" s="74"/>
      <c r="PTS649" s="75"/>
      <c r="PTT649" s="118"/>
      <c r="PTU649" s="74"/>
      <c r="PTV649" s="75"/>
      <c r="PTW649" s="118"/>
      <c r="PTX649" s="74"/>
      <c r="PTY649" s="75"/>
      <c r="PTZ649" s="118"/>
      <c r="PUA649" s="74"/>
      <c r="PUB649" s="75"/>
      <c r="PUC649" s="118"/>
      <c r="PUD649" s="74"/>
      <c r="PUE649" s="75"/>
      <c r="PUF649" s="118"/>
      <c r="PUG649" s="74"/>
      <c r="PUH649" s="75"/>
      <c r="PUI649" s="118"/>
      <c r="PUJ649" s="74"/>
      <c r="PUK649" s="75"/>
      <c r="PUL649" s="118"/>
      <c r="PUM649" s="74"/>
      <c r="PUN649" s="75"/>
      <c r="PUO649" s="118"/>
      <c r="PUP649" s="74"/>
      <c r="PUQ649" s="75"/>
      <c r="PUR649" s="118"/>
      <c r="PUS649" s="74"/>
      <c r="PUT649" s="75"/>
      <c r="PUU649" s="118"/>
      <c r="PUV649" s="74"/>
      <c r="PUW649" s="75"/>
      <c r="PUX649" s="118"/>
      <c r="PUY649" s="74"/>
      <c r="PUZ649" s="75"/>
      <c r="PVA649" s="118"/>
      <c r="PVB649" s="74"/>
      <c r="PVC649" s="75"/>
      <c r="PVD649" s="118"/>
      <c r="PVE649" s="74"/>
      <c r="PVF649" s="75"/>
      <c r="PVG649" s="118"/>
      <c r="PVH649" s="74"/>
      <c r="PVI649" s="75"/>
      <c r="PVJ649" s="118"/>
      <c r="PVK649" s="74"/>
      <c r="PVL649" s="75"/>
      <c r="PVM649" s="118"/>
      <c r="PVN649" s="74"/>
      <c r="PVO649" s="75"/>
      <c r="PVP649" s="118"/>
      <c r="PVQ649" s="74"/>
      <c r="PVR649" s="75"/>
      <c r="PVS649" s="118"/>
      <c r="PVT649" s="74"/>
      <c r="PVU649" s="75"/>
      <c r="PVV649" s="118"/>
      <c r="PVW649" s="74"/>
      <c r="PVX649" s="75"/>
      <c r="PVY649" s="118"/>
      <c r="PVZ649" s="74"/>
      <c r="PWA649" s="75"/>
      <c r="PWB649" s="118"/>
      <c r="PWC649" s="74"/>
      <c r="PWD649" s="75"/>
      <c r="PWE649" s="118"/>
      <c r="PWF649" s="74"/>
      <c r="PWG649" s="75"/>
      <c r="PWH649" s="118"/>
      <c r="PWI649" s="74"/>
      <c r="PWJ649" s="75"/>
      <c r="PWK649" s="118"/>
      <c r="PWL649" s="74"/>
      <c r="PWM649" s="75"/>
      <c r="PWN649" s="118"/>
      <c r="PWO649" s="74"/>
      <c r="PWP649" s="75"/>
      <c r="PWQ649" s="118"/>
      <c r="PWR649" s="74"/>
      <c r="PWS649" s="75"/>
      <c r="PWT649" s="118"/>
      <c r="PWU649" s="74"/>
      <c r="PWV649" s="75"/>
      <c r="PWW649" s="118"/>
      <c r="PWX649" s="74"/>
      <c r="PWY649" s="75"/>
      <c r="PWZ649" s="118"/>
      <c r="PXA649" s="74"/>
      <c r="PXB649" s="75"/>
      <c r="PXC649" s="118"/>
      <c r="PXD649" s="74"/>
      <c r="PXE649" s="75"/>
      <c r="PXF649" s="118"/>
      <c r="PXG649" s="74"/>
      <c r="PXH649" s="75"/>
      <c r="PXI649" s="118"/>
      <c r="PXJ649" s="74"/>
      <c r="PXK649" s="75"/>
      <c r="PXL649" s="118"/>
      <c r="PXM649" s="74"/>
      <c r="PXN649" s="75"/>
      <c r="PXO649" s="118"/>
      <c r="PXP649" s="74"/>
      <c r="PXQ649" s="75"/>
      <c r="PXR649" s="118"/>
      <c r="PXS649" s="74"/>
      <c r="PXT649" s="75"/>
      <c r="PXU649" s="118"/>
      <c r="PXV649" s="74"/>
      <c r="PXW649" s="75"/>
      <c r="PXX649" s="118"/>
      <c r="PXY649" s="74"/>
      <c r="PXZ649" s="75"/>
      <c r="PYA649" s="118"/>
      <c r="PYB649" s="74"/>
      <c r="PYC649" s="75"/>
      <c r="PYD649" s="118"/>
      <c r="PYE649" s="74"/>
      <c r="PYF649" s="75"/>
      <c r="PYG649" s="118"/>
      <c r="PYH649" s="74"/>
      <c r="PYI649" s="75"/>
      <c r="PYJ649" s="118"/>
      <c r="PYK649" s="74"/>
      <c r="PYL649" s="75"/>
      <c r="PYM649" s="118"/>
      <c r="PYN649" s="74"/>
      <c r="PYO649" s="75"/>
      <c r="PYP649" s="118"/>
      <c r="PYQ649" s="74"/>
      <c r="PYR649" s="75"/>
      <c r="PYS649" s="118"/>
      <c r="PYT649" s="74"/>
      <c r="PYU649" s="75"/>
      <c r="PYV649" s="118"/>
      <c r="PYW649" s="74"/>
      <c r="PYX649" s="75"/>
      <c r="PYY649" s="118"/>
      <c r="PYZ649" s="74"/>
      <c r="PZA649" s="75"/>
      <c r="PZB649" s="118"/>
      <c r="PZC649" s="74"/>
      <c r="PZD649" s="75"/>
      <c r="PZE649" s="118"/>
      <c r="PZF649" s="74"/>
      <c r="PZG649" s="75"/>
      <c r="PZH649" s="118"/>
      <c r="PZI649" s="74"/>
      <c r="PZJ649" s="75"/>
      <c r="PZK649" s="118"/>
      <c r="PZL649" s="74"/>
      <c r="PZM649" s="75"/>
      <c r="PZN649" s="118"/>
      <c r="PZO649" s="74"/>
      <c r="PZP649" s="75"/>
      <c r="PZQ649" s="118"/>
      <c r="PZR649" s="74"/>
      <c r="PZS649" s="75"/>
      <c r="PZT649" s="118"/>
      <c r="PZU649" s="74"/>
      <c r="PZV649" s="75"/>
      <c r="PZW649" s="118"/>
      <c r="PZX649" s="74"/>
      <c r="PZY649" s="75"/>
      <c r="PZZ649" s="118"/>
      <c r="QAA649" s="74"/>
      <c r="QAB649" s="75"/>
      <c r="QAC649" s="118"/>
      <c r="QAD649" s="74"/>
      <c r="QAE649" s="75"/>
      <c r="QAF649" s="118"/>
      <c r="QAG649" s="74"/>
      <c r="QAH649" s="75"/>
      <c r="QAI649" s="118"/>
      <c r="QAJ649" s="74"/>
      <c r="QAK649" s="75"/>
      <c r="QAL649" s="118"/>
      <c r="QAM649" s="74"/>
      <c r="QAN649" s="75"/>
      <c r="QAO649" s="118"/>
      <c r="QAP649" s="74"/>
      <c r="QAQ649" s="75"/>
      <c r="QAR649" s="118"/>
      <c r="QAS649" s="74"/>
      <c r="QAT649" s="75"/>
      <c r="QAU649" s="118"/>
      <c r="QAV649" s="74"/>
      <c r="QAW649" s="75"/>
      <c r="QAX649" s="118"/>
      <c r="QAY649" s="74"/>
      <c r="QAZ649" s="75"/>
      <c r="QBA649" s="118"/>
      <c r="QBB649" s="74"/>
      <c r="QBC649" s="75"/>
      <c r="QBD649" s="118"/>
      <c r="QBE649" s="74"/>
      <c r="QBF649" s="75"/>
      <c r="QBG649" s="118"/>
      <c r="QBH649" s="74"/>
      <c r="QBI649" s="75"/>
      <c r="QBJ649" s="118"/>
      <c r="QBK649" s="74"/>
      <c r="QBL649" s="75"/>
      <c r="QBM649" s="118"/>
      <c r="QBN649" s="74"/>
      <c r="QBO649" s="75"/>
      <c r="QBP649" s="118"/>
      <c r="QBQ649" s="74"/>
      <c r="QBR649" s="75"/>
      <c r="QBS649" s="118"/>
      <c r="QBT649" s="74"/>
      <c r="QBU649" s="75"/>
      <c r="QBV649" s="118"/>
      <c r="QBW649" s="74"/>
      <c r="QBX649" s="75"/>
      <c r="QBY649" s="118"/>
      <c r="QBZ649" s="74"/>
      <c r="QCA649" s="75"/>
      <c r="QCB649" s="118"/>
      <c r="QCC649" s="74"/>
      <c r="QCD649" s="75"/>
      <c r="QCE649" s="118"/>
      <c r="QCF649" s="74"/>
      <c r="QCG649" s="75"/>
      <c r="QCH649" s="118"/>
      <c r="QCI649" s="74"/>
      <c r="QCJ649" s="75"/>
      <c r="QCK649" s="118"/>
      <c r="QCL649" s="74"/>
      <c r="QCM649" s="75"/>
      <c r="QCN649" s="118"/>
      <c r="QCO649" s="74"/>
      <c r="QCP649" s="75"/>
      <c r="QCQ649" s="118"/>
      <c r="QCR649" s="74"/>
      <c r="QCS649" s="75"/>
      <c r="QCT649" s="118"/>
      <c r="QCU649" s="74"/>
      <c r="QCV649" s="75"/>
      <c r="QCW649" s="118"/>
      <c r="QCX649" s="74"/>
      <c r="QCY649" s="75"/>
      <c r="QCZ649" s="118"/>
      <c r="QDA649" s="74"/>
      <c r="QDB649" s="75"/>
      <c r="QDC649" s="118"/>
      <c r="QDD649" s="74"/>
      <c r="QDE649" s="75"/>
      <c r="QDF649" s="118"/>
      <c r="QDG649" s="74"/>
      <c r="QDH649" s="75"/>
      <c r="QDI649" s="118"/>
      <c r="QDJ649" s="74"/>
      <c r="QDK649" s="75"/>
      <c r="QDL649" s="118"/>
      <c r="QDM649" s="74"/>
      <c r="QDN649" s="75"/>
      <c r="QDO649" s="118"/>
      <c r="QDP649" s="74"/>
      <c r="QDQ649" s="75"/>
      <c r="QDR649" s="118"/>
      <c r="QDS649" s="74"/>
      <c r="QDT649" s="75"/>
      <c r="QDU649" s="118"/>
      <c r="QDV649" s="74"/>
      <c r="QDW649" s="75"/>
      <c r="QDX649" s="118"/>
      <c r="QDY649" s="74"/>
      <c r="QDZ649" s="75"/>
      <c r="QEA649" s="118"/>
      <c r="QEB649" s="74"/>
      <c r="QEC649" s="75"/>
      <c r="QED649" s="118"/>
      <c r="QEE649" s="74"/>
      <c r="QEF649" s="75"/>
      <c r="QEG649" s="118"/>
      <c r="QEH649" s="74"/>
      <c r="QEI649" s="75"/>
      <c r="QEJ649" s="118"/>
      <c r="QEK649" s="74"/>
      <c r="QEL649" s="75"/>
      <c r="QEM649" s="118"/>
      <c r="QEN649" s="74"/>
      <c r="QEO649" s="75"/>
      <c r="QEP649" s="118"/>
      <c r="QEQ649" s="74"/>
      <c r="QER649" s="75"/>
      <c r="QES649" s="118"/>
      <c r="QET649" s="74"/>
      <c r="QEU649" s="75"/>
      <c r="QEV649" s="118"/>
      <c r="QEW649" s="74"/>
      <c r="QEX649" s="75"/>
      <c r="QEY649" s="118"/>
      <c r="QEZ649" s="74"/>
      <c r="QFA649" s="75"/>
      <c r="QFB649" s="118"/>
      <c r="QFC649" s="74"/>
      <c r="QFD649" s="75"/>
      <c r="QFE649" s="118"/>
      <c r="QFF649" s="74"/>
      <c r="QFG649" s="75"/>
      <c r="QFH649" s="118"/>
      <c r="QFI649" s="74"/>
      <c r="QFJ649" s="75"/>
      <c r="QFK649" s="118"/>
      <c r="QFL649" s="74"/>
      <c r="QFM649" s="75"/>
      <c r="QFN649" s="118"/>
      <c r="QFO649" s="74"/>
      <c r="QFP649" s="75"/>
      <c r="QFQ649" s="118"/>
      <c r="QFR649" s="74"/>
      <c r="QFS649" s="75"/>
      <c r="QFT649" s="118"/>
      <c r="QFU649" s="74"/>
      <c r="QFV649" s="75"/>
      <c r="QFW649" s="118"/>
      <c r="QFX649" s="74"/>
      <c r="QFY649" s="75"/>
      <c r="QFZ649" s="118"/>
      <c r="QGA649" s="74"/>
      <c r="QGB649" s="75"/>
      <c r="QGC649" s="118"/>
      <c r="QGD649" s="74"/>
      <c r="QGE649" s="75"/>
      <c r="QGF649" s="118"/>
      <c r="QGG649" s="74"/>
      <c r="QGH649" s="75"/>
      <c r="QGI649" s="118"/>
      <c r="QGJ649" s="74"/>
      <c r="QGK649" s="75"/>
      <c r="QGL649" s="118"/>
      <c r="QGM649" s="74"/>
      <c r="QGN649" s="75"/>
      <c r="QGO649" s="118"/>
      <c r="QGP649" s="74"/>
      <c r="QGQ649" s="75"/>
      <c r="QGR649" s="118"/>
      <c r="QGS649" s="74"/>
      <c r="QGT649" s="75"/>
      <c r="QGU649" s="118"/>
      <c r="QGV649" s="74"/>
      <c r="QGW649" s="75"/>
      <c r="QGX649" s="118"/>
      <c r="QGY649" s="74"/>
      <c r="QGZ649" s="75"/>
      <c r="QHA649" s="118"/>
      <c r="QHB649" s="74"/>
      <c r="QHC649" s="75"/>
      <c r="QHD649" s="118"/>
      <c r="QHE649" s="74"/>
      <c r="QHF649" s="75"/>
      <c r="QHG649" s="118"/>
      <c r="QHH649" s="74"/>
      <c r="QHI649" s="75"/>
      <c r="QHJ649" s="118"/>
      <c r="QHK649" s="74"/>
      <c r="QHL649" s="75"/>
      <c r="QHM649" s="118"/>
      <c r="QHN649" s="74"/>
      <c r="QHO649" s="75"/>
      <c r="QHP649" s="118"/>
      <c r="QHQ649" s="74"/>
      <c r="QHR649" s="75"/>
      <c r="QHS649" s="118"/>
      <c r="QHT649" s="74"/>
      <c r="QHU649" s="75"/>
      <c r="QHV649" s="118"/>
      <c r="QHW649" s="74"/>
      <c r="QHX649" s="75"/>
      <c r="QHY649" s="118"/>
      <c r="QHZ649" s="74"/>
      <c r="QIA649" s="75"/>
      <c r="QIB649" s="118"/>
      <c r="QIC649" s="74"/>
      <c r="QID649" s="75"/>
      <c r="QIE649" s="118"/>
      <c r="QIF649" s="74"/>
      <c r="QIG649" s="75"/>
      <c r="QIH649" s="118"/>
      <c r="QII649" s="74"/>
      <c r="QIJ649" s="75"/>
      <c r="QIK649" s="118"/>
      <c r="QIL649" s="74"/>
      <c r="QIM649" s="75"/>
      <c r="QIN649" s="118"/>
      <c r="QIO649" s="74"/>
      <c r="QIP649" s="75"/>
      <c r="QIQ649" s="118"/>
      <c r="QIR649" s="74"/>
      <c r="QIS649" s="75"/>
      <c r="QIT649" s="118"/>
      <c r="QIU649" s="74"/>
      <c r="QIV649" s="75"/>
      <c r="QIW649" s="118"/>
      <c r="QIX649" s="74"/>
      <c r="QIY649" s="75"/>
      <c r="QIZ649" s="118"/>
      <c r="QJA649" s="74"/>
      <c r="QJB649" s="75"/>
      <c r="QJC649" s="118"/>
      <c r="QJD649" s="74"/>
      <c r="QJE649" s="75"/>
      <c r="QJF649" s="118"/>
      <c r="QJG649" s="74"/>
      <c r="QJH649" s="75"/>
      <c r="QJI649" s="118"/>
      <c r="QJJ649" s="74"/>
      <c r="QJK649" s="75"/>
      <c r="QJL649" s="118"/>
      <c r="QJM649" s="74"/>
      <c r="QJN649" s="75"/>
      <c r="QJO649" s="118"/>
      <c r="QJP649" s="74"/>
      <c r="QJQ649" s="75"/>
      <c r="QJR649" s="118"/>
      <c r="QJS649" s="74"/>
      <c r="QJT649" s="75"/>
      <c r="QJU649" s="118"/>
      <c r="QJV649" s="74"/>
      <c r="QJW649" s="75"/>
      <c r="QJX649" s="118"/>
      <c r="QJY649" s="74"/>
      <c r="QJZ649" s="75"/>
      <c r="QKA649" s="118"/>
      <c r="QKB649" s="74"/>
      <c r="QKC649" s="75"/>
      <c r="QKD649" s="118"/>
      <c r="QKE649" s="74"/>
      <c r="QKF649" s="75"/>
      <c r="QKG649" s="118"/>
      <c r="QKH649" s="74"/>
      <c r="QKI649" s="75"/>
      <c r="QKJ649" s="118"/>
      <c r="QKK649" s="74"/>
      <c r="QKL649" s="75"/>
      <c r="QKM649" s="118"/>
      <c r="QKN649" s="74"/>
      <c r="QKO649" s="75"/>
      <c r="QKP649" s="118"/>
      <c r="QKQ649" s="74"/>
      <c r="QKR649" s="75"/>
      <c r="QKS649" s="118"/>
      <c r="QKT649" s="74"/>
      <c r="QKU649" s="75"/>
      <c r="QKV649" s="118"/>
      <c r="QKW649" s="74"/>
      <c r="QKX649" s="75"/>
      <c r="QKY649" s="118"/>
      <c r="QKZ649" s="74"/>
      <c r="QLA649" s="75"/>
      <c r="QLB649" s="118"/>
      <c r="QLC649" s="74"/>
      <c r="QLD649" s="75"/>
      <c r="QLE649" s="118"/>
      <c r="QLF649" s="74"/>
      <c r="QLG649" s="75"/>
      <c r="QLH649" s="118"/>
      <c r="QLI649" s="74"/>
      <c r="QLJ649" s="75"/>
      <c r="QLK649" s="118"/>
      <c r="QLL649" s="74"/>
      <c r="QLM649" s="75"/>
      <c r="QLN649" s="118"/>
      <c r="QLO649" s="74"/>
      <c r="QLP649" s="75"/>
      <c r="QLQ649" s="118"/>
      <c r="QLR649" s="74"/>
      <c r="QLS649" s="75"/>
      <c r="QLT649" s="118"/>
      <c r="QLU649" s="74"/>
      <c r="QLV649" s="75"/>
      <c r="QLW649" s="118"/>
      <c r="QLX649" s="74"/>
      <c r="QLY649" s="75"/>
      <c r="QLZ649" s="118"/>
      <c r="QMA649" s="74"/>
      <c r="QMB649" s="75"/>
      <c r="QMC649" s="118"/>
      <c r="QMD649" s="74"/>
      <c r="QME649" s="75"/>
      <c r="QMF649" s="118"/>
      <c r="QMG649" s="74"/>
      <c r="QMH649" s="75"/>
      <c r="QMI649" s="118"/>
      <c r="QMJ649" s="74"/>
      <c r="QMK649" s="75"/>
      <c r="QML649" s="118"/>
      <c r="QMM649" s="74"/>
      <c r="QMN649" s="75"/>
      <c r="QMO649" s="118"/>
      <c r="QMP649" s="74"/>
      <c r="QMQ649" s="75"/>
      <c r="QMR649" s="118"/>
      <c r="QMS649" s="74"/>
      <c r="QMT649" s="75"/>
      <c r="QMU649" s="118"/>
      <c r="QMV649" s="74"/>
      <c r="QMW649" s="75"/>
      <c r="QMX649" s="118"/>
      <c r="QMY649" s="74"/>
      <c r="QMZ649" s="75"/>
      <c r="QNA649" s="118"/>
      <c r="QNB649" s="74"/>
      <c r="QNC649" s="75"/>
      <c r="QND649" s="118"/>
      <c r="QNE649" s="74"/>
      <c r="QNF649" s="75"/>
      <c r="QNG649" s="118"/>
      <c r="QNH649" s="74"/>
      <c r="QNI649" s="75"/>
      <c r="QNJ649" s="118"/>
      <c r="QNK649" s="74"/>
      <c r="QNL649" s="75"/>
      <c r="QNM649" s="118"/>
      <c r="QNN649" s="74"/>
      <c r="QNO649" s="75"/>
      <c r="QNP649" s="118"/>
      <c r="QNQ649" s="74"/>
      <c r="QNR649" s="75"/>
      <c r="QNS649" s="118"/>
      <c r="QNT649" s="74"/>
      <c r="QNU649" s="75"/>
      <c r="QNV649" s="118"/>
      <c r="QNW649" s="74"/>
      <c r="QNX649" s="75"/>
      <c r="QNY649" s="118"/>
      <c r="QNZ649" s="74"/>
      <c r="QOA649" s="75"/>
      <c r="QOB649" s="118"/>
      <c r="QOC649" s="74"/>
      <c r="QOD649" s="75"/>
      <c r="QOE649" s="118"/>
      <c r="QOF649" s="74"/>
      <c r="QOG649" s="75"/>
      <c r="QOH649" s="118"/>
      <c r="QOI649" s="74"/>
      <c r="QOJ649" s="75"/>
      <c r="QOK649" s="118"/>
      <c r="QOL649" s="74"/>
      <c r="QOM649" s="75"/>
      <c r="QON649" s="118"/>
      <c r="QOO649" s="74"/>
      <c r="QOP649" s="75"/>
      <c r="QOQ649" s="118"/>
      <c r="QOR649" s="74"/>
      <c r="QOS649" s="75"/>
      <c r="QOT649" s="118"/>
      <c r="QOU649" s="74"/>
      <c r="QOV649" s="75"/>
      <c r="QOW649" s="118"/>
      <c r="QOX649" s="74"/>
      <c r="QOY649" s="75"/>
      <c r="QOZ649" s="118"/>
      <c r="QPA649" s="74"/>
      <c r="QPB649" s="75"/>
      <c r="QPC649" s="118"/>
      <c r="QPD649" s="74"/>
      <c r="QPE649" s="75"/>
      <c r="QPF649" s="118"/>
      <c r="QPG649" s="74"/>
      <c r="QPH649" s="75"/>
      <c r="QPI649" s="118"/>
      <c r="QPJ649" s="74"/>
      <c r="QPK649" s="75"/>
      <c r="QPL649" s="118"/>
      <c r="QPM649" s="74"/>
      <c r="QPN649" s="75"/>
      <c r="QPO649" s="118"/>
      <c r="QPP649" s="74"/>
      <c r="QPQ649" s="75"/>
      <c r="QPR649" s="118"/>
      <c r="QPS649" s="74"/>
      <c r="QPT649" s="75"/>
      <c r="QPU649" s="118"/>
      <c r="QPV649" s="74"/>
      <c r="QPW649" s="75"/>
      <c r="QPX649" s="118"/>
      <c r="QPY649" s="74"/>
      <c r="QPZ649" s="75"/>
      <c r="QQA649" s="118"/>
      <c r="QQB649" s="74"/>
      <c r="QQC649" s="75"/>
      <c r="QQD649" s="118"/>
      <c r="QQE649" s="74"/>
      <c r="QQF649" s="75"/>
      <c r="QQG649" s="118"/>
      <c r="QQH649" s="74"/>
      <c r="QQI649" s="75"/>
      <c r="QQJ649" s="118"/>
      <c r="QQK649" s="74"/>
      <c r="QQL649" s="75"/>
      <c r="QQM649" s="118"/>
      <c r="QQN649" s="74"/>
      <c r="QQO649" s="75"/>
      <c r="QQP649" s="118"/>
      <c r="QQQ649" s="74"/>
      <c r="QQR649" s="75"/>
      <c r="QQS649" s="118"/>
      <c r="QQT649" s="74"/>
      <c r="QQU649" s="75"/>
      <c r="QQV649" s="118"/>
      <c r="QQW649" s="74"/>
      <c r="QQX649" s="75"/>
      <c r="QQY649" s="118"/>
      <c r="QQZ649" s="74"/>
      <c r="QRA649" s="75"/>
      <c r="QRB649" s="118"/>
      <c r="QRC649" s="74"/>
      <c r="QRD649" s="75"/>
      <c r="QRE649" s="118"/>
      <c r="QRF649" s="74"/>
      <c r="QRG649" s="75"/>
      <c r="QRH649" s="118"/>
      <c r="QRI649" s="74"/>
      <c r="QRJ649" s="75"/>
      <c r="QRK649" s="118"/>
      <c r="QRL649" s="74"/>
      <c r="QRM649" s="75"/>
      <c r="QRN649" s="118"/>
      <c r="QRO649" s="74"/>
      <c r="QRP649" s="75"/>
      <c r="QRQ649" s="118"/>
      <c r="QRR649" s="74"/>
      <c r="QRS649" s="75"/>
      <c r="QRT649" s="118"/>
      <c r="QRU649" s="74"/>
      <c r="QRV649" s="75"/>
      <c r="QRW649" s="118"/>
      <c r="QRX649" s="74"/>
      <c r="QRY649" s="75"/>
      <c r="QRZ649" s="118"/>
      <c r="QSA649" s="74"/>
      <c r="QSB649" s="75"/>
      <c r="QSC649" s="118"/>
      <c r="QSD649" s="74"/>
      <c r="QSE649" s="75"/>
      <c r="QSF649" s="118"/>
      <c r="QSG649" s="74"/>
      <c r="QSH649" s="75"/>
      <c r="QSI649" s="118"/>
      <c r="QSJ649" s="74"/>
      <c r="QSK649" s="75"/>
      <c r="QSL649" s="118"/>
      <c r="QSM649" s="74"/>
      <c r="QSN649" s="75"/>
      <c r="QSO649" s="118"/>
      <c r="QSP649" s="74"/>
      <c r="QSQ649" s="75"/>
      <c r="QSR649" s="118"/>
      <c r="QSS649" s="74"/>
      <c r="QST649" s="75"/>
      <c r="QSU649" s="118"/>
      <c r="QSV649" s="74"/>
      <c r="QSW649" s="75"/>
      <c r="QSX649" s="118"/>
      <c r="QSY649" s="74"/>
      <c r="QSZ649" s="75"/>
      <c r="QTA649" s="118"/>
      <c r="QTB649" s="74"/>
      <c r="QTC649" s="75"/>
      <c r="QTD649" s="118"/>
      <c r="QTE649" s="74"/>
      <c r="QTF649" s="75"/>
      <c r="QTG649" s="118"/>
      <c r="QTH649" s="74"/>
      <c r="QTI649" s="75"/>
      <c r="QTJ649" s="118"/>
      <c r="QTK649" s="74"/>
      <c r="QTL649" s="75"/>
      <c r="QTM649" s="118"/>
      <c r="QTN649" s="74"/>
      <c r="QTO649" s="75"/>
      <c r="QTP649" s="118"/>
      <c r="QTQ649" s="74"/>
      <c r="QTR649" s="75"/>
      <c r="QTS649" s="118"/>
      <c r="QTT649" s="74"/>
      <c r="QTU649" s="75"/>
      <c r="QTV649" s="118"/>
      <c r="QTW649" s="74"/>
      <c r="QTX649" s="75"/>
      <c r="QTY649" s="118"/>
      <c r="QTZ649" s="74"/>
      <c r="QUA649" s="75"/>
      <c r="QUB649" s="118"/>
      <c r="QUC649" s="74"/>
      <c r="QUD649" s="75"/>
      <c r="QUE649" s="118"/>
      <c r="QUF649" s="74"/>
      <c r="QUG649" s="75"/>
      <c r="QUH649" s="118"/>
      <c r="QUI649" s="74"/>
      <c r="QUJ649" s="75"/>
      <c r="QUK649" s="118"/>
      <c r="QUL649" s="74"/>
      <c r="QUM649" s="75"/>
      <c r="QUN649" s="118"/>
      <c r="QUO649" s="74"/>
      <c r="QUP649" s="75"/>
      <c r="QUQ649" s="118"/>
      <c r="QUR649" s="74"/>
      <c r="QUS649" s="75"/>
      <c r="QUT649" s="118"/>
      <c r="QUU649" s="74"/>
      <c r="QUV649" s="75"/>
      <c r="QUW649" s="118"/>
      <c r="QUX649" s="74"/>
      <c r="QUY649" s="75"/>
      <c r="QUZ649" s="118"/>
      <c r="QVA649" s="74"/>
      <c r="QVB649" s="75"/>
      <c r="QVC649" s="118"/>
      <c r="QVD649" s="74"/>
      <c r="QVE649" s="75"/>
      <c r="QVF649" s="118"/>
      <c r="QVG649" s="74"/>
      <c r="QVH649" s="75"/>
      <c r="QVI649" s="118"/>
      <c r="QVJ649" s="74"/>
      <c r="QVK649" s="75"/>
      <c r="QVL649" s="118"/>
      <c r="QVM649" s="74"/>
      <c r="QVN649" s="75"/>
      <c r="QVO649" s="118"/>
      <c r="QVP649" s="74"/>
      <c r="QVQ649" s="75"/>
      <c r="QVR649" s="118"/>
      <c r="QVS649" s="74"/>
      <c r="QVT649" s="75"/>
      <c r="QVU649" s="118"/>
      <c r="QVV649" s="74"/>
      <c r="QVW649" s="75"/>
      <c r="QVX649" s="118"/>
      <c r="QVY649" s="74"/>
      <c r="QVZ649" s="75"/>
      <c r="QWA649" s="118"/>
      <c r="QWB649" s="74"/>
      <c r="QWC649" s="75"/>
      <c r="QWD649" s="118"/>
      <c r="QWE649" s="74"/>
      <c r="QWF649" s="75"/>
      <c r="QWG649" s="118"/>
      <c r="QWH649" s="74"/>
      <c r="QWI649" s="75"/>
      <c r="QWJ649" s="118"/>
      <c r="QWK649" s="74"/>
      <c r="QWL649" s="75"/>
      <c r="QWM649" s="118"/>
      <c r="QWN649" s="74"/>
      <c r="QWO649" s="75"/>
      <c r="QWP649" s="118"/>
      <c r="QWQ649" s="74"/>
      <c r="QWR649" s="75"/>
      <c r="QWS649" s="118"/>
      <c r="QWT649" s="74"/>
      <c r="QWU649" s="75"/>
      <c r="QWV649" s="118"/>
      <c r="QWW649" s="74"/>
      <c r="QWX649" s="75"/>
      <c r="QWY649" s="118"/>
      <c r="QWZ649" s="74"/>
      <c r="QXA649" s="75"/>
      <c r="QXB649" s="118"/>
      <c r="QXC649" s="74"/>
      <c r="QXD649" s="75"/>
      <c r="QXE649" s="118"/>
      <c r="QXF649" s="74"/>
      <c r="QXG649" s="75"/>
      <c r="QXH649" s="118"/>
      <c r="QXI649" s="74"/>
      <c r="QXJ649" s="75"/>
      <c r="QXK649" s="118"/>
      <c r="QXL649" s="74"/>
      <c r="QXM649" s="75"/>
      <c r="QXN649" s="118"/>
      <c r="QXO649" s="74"/>
      <c r="QXP649" s="75"/>
      <c r="QXQ649" s="118"/>
      <c r="QXR649" s="74"/>
      <c r="QXS649" s="75"/>
      <c r="QXT649" s="118"/>
      <c r="QXU649" s="74"/>
      <c r="QXV649" s="75"/>
      <c r="QXW649" s="118"/>
      <c r="QXX649" s="74"/>
      <c r="QXY649" s="75"/>
      <c r="QXZ649" s="118"/>
      <c r="QYA649" s="74"/>
      <c r="QYB649" s="75"/>
      <c r="QYC649" s="118"/>
      <c r="QYD649" s="74"/>
      <c r="QYE649" s="75"/>
      <c r="QYF649" s="118"/>
      <c r="QYG649" s="74"/>
      <c r="QYH649" s="75"/>
      <c r="QYI649" s="118"/>
      <c r="QYJ649" s="74"/>
      <c r="QYK649" s="75"/>
      <c r="QYL649" s="118"/>
      <c r="QYM649" s="74"/>
      <c r="QYN649" s="75"/>
      <c r="QYO649" s="118"/>
      <c r="QYP649" s="74"/>
      <c r="QYQ649" s="75"/>
      <c r="QYR649" s="118"/>
      <c r="QYS649" s="74"/>
      <c r="QYT649" s="75"/>
      <c r="QYU649" s="118"/>
      <c r="QYV649" s="74"/>
      <c r="QYW649" s="75"/>
      <c r="QYX649" s="118"/>
      <c r="QYY649" s="74"/>
      <c r="QYZ649" s="75"/>
      <c r="QZA649" s="118"/>
      <c r="QZB649" s="74"/>
      <c r="QZC649" s="75"/>
      <c r="QZD649" s="118"/>
      <c r="QZE649" s="74"/>
      <c r="QZF649" s="75"/>
      <c r="QZG649" s="118"/>
      <c r="QZH649" s="74"/>
      <c r="QZI649" s="75"/>
      <c r="QZJ649" s="118"/>
      <c r="QZK649" s="74"/>
      <c r="QZL649" s="75"/>
      <c r="QZM649" s="118"/>
      <c r="QZN649" s="74"/>
      <c r="QZO649" s="75"/>
      <c r="QZP649" s="118"/>
      <c r="QZQ649" s="74"/>
      <c r="QZR649" s="75"/>
      <c r="QZS649" s="118"/>
      <c r="QZT649" s="74"/>
      <c r="QZU649" s="75"/>
      <c r="QZV649" s="118"/>
      <c r="QZW649" s="74"/>
      <c r="QZX649" s="75"/>
      <c r="QZY649" s="118"/>
      <c r="QZZ649" s="74"/>
      <c r="RAA649" s="75"/>
      <c r="RAB649" s="118"/>
      <c r="RAC649" s="74"/>
      <c r="RAD649" s="75"/>
      <c r="RAE649" s="118"/>
      <c r="RAF649" s="74"/>
      <c r="RAG649" s="75"/>
      <c r="RAH649" s="118"/>
      <c r="RAI649" s="74"/>
      <c r="RAJ649" s="75"/>
      <c r="RAK649" s="118"/>
      <c r="RAL649" s="74"/>
      <c r="RAM649" s="75"/>
      <c r="RAN649" s="118"/>
      <c r="RAO649" s="74"/>
      <c r="RAP649" s="75"/>
      <c r="RAQ649" s="118"/>
      <c r="RAR649" s="74"/>
      <c r="RAS649" s="75"/>
      <c r="RAT649" s="118"/>
      <c r="RAU649" s="74"/>
      <c r="RAV649" s="75"/>
      <c r="RAW649" s="118"/>
      <c r="RAX649" s="74"/>
      <c r="RAY649" s="75"/>
      <c r="RAZ649" s="118"/>
      <c r="RBA649" s="74"/>
      <c r="RBB649" s="75"/>
      <c r="RBC649" s="118"/>
      <c r="RBD649" s="74"/>
      <c r="RBE649" s="75"/>
      <c r="RBF649" s="118"/>
      <c r="RBG649" s="74"/>
      <c r="RBH649" s="75"/>
      <c r="RBI649" s="118"/>
      <c r="RBJ649" s="74"/>
      <c r="RBK649" s="75"/>
      <c r="RBL649" s="118"/>
      <c r="RBM649" s="74"/>
      <c r="RBN649" s="75"/>
      <c r="RBO649" s="118"/>
      <c r="RBP649" s="74"/>
      <c r="RBQ649" s="75"/>
      <c r="RBR649" s="118"/>
      <c r="RBS649" s="74"/>
      <c r="RBT649" s="75"/>
      <c r="RBU649" s="118"/>
      <c r="RBV649" s="74"/>
      <c r="RBW649" s="75"/>
      <c r="RBX649" s="118"/>
      <c r="RBY649" s="74"/>
      <c r="RBZ649" s="75"/>
      <c r="RCA649" s="118"/>
      <c r="RCB649" s="74"/>
      <c r="RCC649" s="75"/>
      <c r="RCD649" s="118"/>
      <c r="RCE649" s="74"/>
      <c r="RCF649" s="75"/>
      <c r="RCG649" s="118"/>
      <c r="RCH649" s="74"/>
      <c r="RCI649" s="75"/>
      <c r="RCJ649" s="118"/>
      <c r="RCK649" s="74"/>
      <c r="RCL649" s="75"/>
      <c r="RCM649" s="118"/>
      <c r="RCN649" s="74"/>
      <c r="RCO649" s="75"/>
      <c r="RCP649" s="118"/>
      <c r="RCQ649" s="74"/>
      <c r="RCR649" s="75"/>
      <c r="RCS649" s="118"/>
      <c r="RCT649" s="74"/>
      <c r="RCU649" s="75"/>
      <c r="RCV649" s="118"/>
      <c r="RCW649" s="74"/>
      <c r="RCX649" s="75"/>
      <c r="RCY649" s="118"/>
      <c r="RCZ649" s="74"/>
      <c r="RDA649" s="75"/>
      <c r="RDB649" s="118"/>
      <c r="RDC649" s="74"/>
      <c r="RDD649" s="75"/>
      <c r="RDE649" s="118"/>
      <c r="RDF649" s="74"/>
      <c r="RDG649" s="75"/>
      <c r="RDH649" s="118"/>
      <c r="RDI649" s="74"/>
      <c r="RDJ649" s="75"/>
      <c r="RDK649" s="118"/>
      <c r="RDL649" s="74"/>
      <c r="RDM649" s="75"/>
      <c r="RDN649" s="118"/>
      <c r="RDO649" s="74"/>
      <c r="RDP649" s="75"/>
      <c r="RDQ649" s="118"/>
      <c r="RDR649" s="74"/>
      <c r="RDS649" s="75"/>
      <c r="RDT649" s="118"/>
      <c r="RDU649" s="74"/>
      <c r="RDV649" s="75"/>
      <c r="RDW649" s="118"/>
      <c r="RDX649" s="74"/>
      <c r="RDY649" s="75"/>
      <c r="RDZ649" s="118"/>
      <c r="REA649" s="74"/>
      <c r="REB649" s="75"/>
      <c r="REC649" s="118"/>
      <c r="RED649" s="74"/>
      <c r="REE649" s="75"/>
      <c r="REF649" s="118"/>
      <c r="REG649" s="74"/>
      <c r="REH649" s="75"/>
      <c r="REI649" s="118"/>
      <c r="REJ649" s="74"/>
      <c r="REK649" s="75"/>
      <c r="REL649" s="118"/>
      <c r="REM649" s="74"/>
      <c r="REN649" s="75"/>
      <c r="REO649" s="118"/>
      <c r="REP649" s="74"/>
      <c r="REQ649" s="75"/>
      <c r="RER649" s="118"/>
      <c r="RES649" s="74"/>
      <c r="RET649" s="75"/>
      <c r="REU649" s="118"/>
      <c r="REV649" s="74"/>
      <c r="REW649" s="75"/>
      <c r="REX649" s="118"/>
      <c r="REY649" s="74"/>
      <c r="REZ649" s="75"/>
      <c r="RFA649" s="118"/>
      <c r="RFB649" s="74"/>
      <c r="RFC649" s="75"/>
      <c r="RFD649" s="118"/>
      <c r="RFE649" s="74"/>
      <c r="RFF649" s="75"/>
      <c r="RFG649" s="118"/>
      <c r="RFH649" s="74"/>
      <c r="RFI649" s="75"/>
      <c r="RFJ649" s="118"/>
      <c r="RFK649" s="74"/>
      <c r="RFL649" s="75"/>
      <c r="RFM649" s="118"/>
      <c r="RFN649" s="74"/>
      <c r="RFO649" s="75"/>
      <c r="RFP649" s="118"/>
      <c r="RFQ649" s="74"/>
      <c r="RFR649" s="75"/>
      <c r="RFS649" s="118"/>
      <c r="RFT649" s="74"/>
      <c r="RFU649" s="75"/>
      <c r="RFV649" s="118"/>
      <c r="RFW649" s="74"/>
      <c r="RFX649" s="75"/>
      <c r="RFY649" s="118"/>
      <c r="RFZ649" s="74"/>
      <c r="RGA649" s="75"/>
      <c r="RGB649" s="118"/>
      <c r="RGC649" s="74"/>
      <c r="RGD649" s="75"/>
      <c r="RGE649" s="118"/>
      <c r="RGF649" s="74"/>
      <c r="RGG649" s="75"/>
      <c r="RGH649" s="118"/>
      <c r="RGI649" s="74"/>
      <c r="RGJ649" s="75"/>
      <c r="RGK649" s="118"/>
      <c r="RGL649" s="74"/>
      <c r="RGM649" s="75"/>
      <c r="RGN649" s="118"/>
      <c r="RGO649" s="74"/>
      <c r="RGP649" s="75"/>
      <c r="RGQ649" s="118"/>
      <c r="RGR649" s="74"/>
      <c r="RGS649" s="75"/>
      <c r="RGT649" s="118"/>
      <c r="RGU649" s="74"/>
      <c r="RGV649" s="75"/>
      <c r="RGW649" s="118"/>
      <c r="RGX649" s="74"/>
      <c r="RGY649" s="75"/>
      <c r="RGZ649" s="118"/>
      <c r="RHA649" s="74"/>
      <c r="RHB649" s="75"/>
      <c r="RHC649" s="118"/>
      <c r="RHD649" s="74"/>
      <c r="RHE649" s="75"/>
      <c r="RHF649" s="118"/>
      <c r="RHG649" s="74"/>
      <c r="RHH649" s="75"/>
      <c r="RHI649" s="118"/>
      <c r="RHJ649" s="74"/>
      <c r="RHK649" s="75"/>
      <c r="RHL649" s="118"/>
      <c r="RHM649" s="74"/>
      <c r="RHN649" s="75"/>
      <c r="RHO649" s="118"/>
      <c r="RHP649" s="74"/>
      <c r="RHQ649" s="75"/>
      <c r="RHR649" s="118"/>
      <c r="RHS649" s="74"/>
      <c r="RHT649" s="75"/>
      <c r="RHU649" s="118"/>
      <c r="RHV649" s="74"/>
      <c r="RHW649" s="75"/>
      <c r="RHX649" s="118"/>
      <c r="RHY649" s="74"/>
      <c r="RHZ649" s="75"/>
      <c r="RIA649" s="118"/>
      <c r="RIB649" s="74"/>
      <c r="RIC649" s="75"/>
      <c r="RID649" s="118"/>
      <c r="RIE649" s="74"/>
      <c r="RIF649" s="75"/>
      <c r="RIG649" s="118"/>
      <c r="RIH649" s="74"/>
      <c r="RII649" s="75"/>
      <c r="RIJ649" s="118"/>
      <c r="RIK649" s="74"/>
      <c r="RIL649" s="75"/>
      <c r="RIM649" s="118"/>
      <c r="RIN649" s="74"/>
      <c r="RIO649" s="75"/>
      <c r="RIP649" s="118"/>
      <c r="RIQ649" s="74"/>
      <c r="RIR649" s="75"/>
      <c r="RIS649" s="118"/>
      <c r="RIT649" s="74"/>
      <c r="RIU649" s="75"/>
      <c r="RIV649" s="118"/>
      <c r="RIW649" s="74"/>
      <c r="RIX649" s="75"/>
      <c r="RIY649" s="118"/>
      <c r="RIZ649" s="74"/>
      <c r="RJA649" s="75"/>
      <c r="RJB649" s="118"/>
      <c r="RJC649" s="74"/>
      <c r="RJD649" s="75"/>
      <c r="RJE649" s="118"/>
      <c r="RJF649" s="74"/>
      <c r="RJG649" s="75"/>
      <c r="RJH649" s="118"/>
      <c r="RJI649" s="74"/>
      <c r="RJJ649" s="75"/>
      <c r="RJK649" s="118"/>
      <c r="RJL649" s="74"/>
      <c r="RJM649" s="75"/>
      <c r="RJN649" s="118"/>
      <c r="RJO649" s="74"/>
      <c r="RJP649" s="75"/>
      <c r="RJQ649" s="118"/>
      <c r="RJR649" s="74"/>
      <c r="RJS649" s="75"/>
      <c r="RJT649" s="118"/>
      <c r="RJU649" s="74"/>
      <c r="RJV649" s="75"/>
      <c r="RJW649" s="118"/>
      <c r="RJX649" s="74"/>
      <c r="RJY649" s="75"/>
      <c r="RJZ649" s="118"/>
      <c r="RKA649" s="74"/>
      <c r="RKB649" s="75"/>
      <c r="RKC649" s="118"/>
      <c r="RKD649" s="74"/>
      <c r="RKE649" s="75"/>
      <c r="RKF649" s="118"/>
      <c r="RKG649" s="74"/>
      <c r="RKH649" s="75"/>
      <c r="RKI649" s="118"/>
      <c r="RKJ649" s="74"/>
      <c r="RKK649" s="75"/>
      <c r="RKL649" s="118"/>
      <c r="RKM649" s="74"/>
      <c r="RKN649" s="75"/>
      <c r="RKO649" s="118"/>
      <c r="RKP649" s="74"/>
      <c r="RKQ649" s="75"/>
      <c r="RKR649" s="118"/>
      <c r="RKS649" s="74"/>
      <c r="RKT649" s="75"/>
      <c r="RKU649" s="118"/>
      <c r="RKV649" s="74"/>
      <c r="RKW649" s="75"/>
      <c r="RKX649" s="118"/>
      <c r="RKY649" s="74"/>
      <c r="RKZ649" s="75"/>
      <c r="RLA649" s="118"/>
      <c r="RLB649" s="74"/>
      <c r="RLC649" s="75"/>
      <c r="RLD649" s="118"/>
      <c r="RLE649" s="74"/>
      <c r="RLF649" s="75"/>
      <c r="RLG649" s="118"/>
      <c r="RLH649" s="74"/>
      <c r="RLI649" s="75"/>
      <c r="RLJ649" s="118"/>
      <c r="RLK649" s="74"/>
      <c r="RLL649" s="75"/>
      <c r="RLM649" s="118"/>
      <c r="RLN649" s="74"/>
      <c r="RLO649" s="75"/>
      <c r="RLP649" s="118"/>
      <c r="RLQ649" s="74"/>
      <c r="RLR649" s="75"/>
      <c r="RLS649" s="118"/>
      <c r="RLT649" s="74"/>
      <c r="RLU649" s="75"/>
      <c r="RLV649" s="118"/>
      <c r="RLW649" s="74"/>
      <c r="RLX649" s="75"/>
      <c r="RLY649" s="118"/>
      <c r="RLZ649" s="74"/>
      <c r="RMA649" s="75"/>
      <c r="RMB649" s="118"/>
      <c r="RMC649" s="74"/>
      <c r="RMD649" s="75"/>
      <c r="RME649" s="118"/>
      <c r="RMF649" s="74"/>
      <c r="RMG649" s="75"/>
      <c r="RMH649" s="118"/>
      <c r="RMI649" s="74"/>
      <c r="RMJ649" s="75"/>
      <c r="RMK649" s="118"/>
      <c r="RML649" s="74"/>
      <c r="RMM649" s="75"/>
      <c r="RMN649" s="118"/>
      <c r="RMO649" s="74"/>
      <c r="RMP649" s="75"/>
      <c r="RMQ649" s="118"/>
      <c r="RMR649" s="74"/>
      <c r="RMS649" s="75"/>
      <c r="RMT649" s="118"/>
      <c r="RMU649" s="74"/>
      <c r="RMV649" s="75"/>
      <c r="RMW649" s="118"/>
      <c r="RMX649" s="74"/>
      <c r="RMY649" s="75"/>
      <c r="RMZ649" s="118"/>
      <c r="RNA649" s="74"/>
      <c r="RNB649" s="75"/>
      <c r="RNC649" s="118"/>
      <c r="RND649" s="74"/>
      <c r="RNE649" s="75"/>
      <c r="RNF649" s="118"/>
      <c r="RNG649" s="74"/>
      <c r="RNH649" s="75"/>
      <c r="RNI649" s="118"/>
      <c r="RNJ649" s="74"/>
      <c r="RNK649" s="75"/>
      <c r="RNL649" s="118"/>
      <c r="RNM649" s="74"/>
      <c r="RNN649" s="75"/>
      <c r="RNO649" s="118"/>
      <c r="RNP649" s="74"/>
      <c r="RNQ649" s="75"/>
      <c r="RNR649" s="118"/>
      <c r="RNS649" s="74"/>
      <c r="RNT649" s="75"/>
      <c r="RNU649" s="118"/>
      <c r="RNV649" s="74"/>
      <c r="RNW649" s="75"/>
      <c r="RNX649" s="118"/>
      <c r="RNY649" s="74"/>
      <c r="RNZ649" s="75"/>
      <c r="ROA649" s="118"/>
      <c r="ROB649" s="74"/>
      <c r="ROC649" s="75"/>
      <c r="ROD649" s="118"/>
      <c r="ROE649" s="74"/>
      <c r="ROF649" s="75"/>
      <c r="ROG649" s="118"/>
      <c r="ROH649" s="74"/>
      <c r="ROI649" s="75"/>
      <c r="ROJ649" s="118"/>
      <c r="ROK649" s="74"/>
      <c r="ROL649" s="75"/>
      <c r="ROM649" s="118"/>
      <c r="RON649" s="74"/>
      <c r="ROO649" s="75"/>
      <c r="ROP649" s="118"/>
      <c r="ROQ649" s="74"/>
      <c r="ROR649" s="75"/>
      <c r="ROS649" s="118"/>
      <c r="ROT649" s="74"/>
      <c r="ROU649" s="75"/>
      <c r="ROV649" s="118"/>
      <c r="ROW649" s="74"/>
      <c r="ROX649" s="75"/>
      <c r="ROY649" s="118"/>
      <c r="ROZ649" s="74"/>
      <c r="RPA649" s="75"/>
      <c r="RPB649" s="118"/>
      <c r="RPC649" s="74"/>
      <c r="RPD649" s="75"/>
      <c r="RPE649" s="118"/>
      <c r="RPF649" s="74"/>
      <c r="RPG649" s="75"/>
      <c r="RPH649" s="118"/>
      <c r="RPI649" s="74"/>
      <c r="RPJ649" s="75"/>
      <c r="RPK649" s="118"/>
      <c r="RPL649" s="74"/>
      <c r="RPM649" s="75"/>
      <c r="RPN649" s="118"/>
      <c r="RPO649" s="74"/>
      <c r="RPP649" s="75"/>
      <c r="RPQ649" s="118"/>
      <c r="RPR649" s="74"/>
      <c r="RPS649" s="75"/>
      <c r="RPT649" s="118"/>
      <c r="RPU649" s="74"/>
      <c r="RPV649" s="75"/>
      <c r="RPW649" s="118"/>
      <c r="RPX649" s="74"/>
      <c r="RPY649" s="75"/>
      <c r="RPZ649" s="118"/>
      <c r="RQA649" s="74"/>
      <c r="RQB649" s="75"/>
      <c r="RQC649" s="118"/>
      <c r="RQD649" s="74"/>
      <c r="RQE649" s="75"/>
      <c r="RQF649" s="118"/>
      <c r="RQG649" s="74"/>
      <c r="RQH649" s="75"/>
      <c r="RQI649" s="118"/>
      <c r="RQJ649" s="74"/>
      <c r="RQK649" s="75"/>
      <c r="RQL649" s="118"/>
      <c r="RQM649" s="74"/>
      <c r="RQN649" s="75"/>
      <c r="RQO649" s="118"/>
      <c r="RQP649" s="74"/>
      <c r="RQQ649" s="75"/>
      <c r="RQR649" s="118"/>
      <c r="RQS649" s="74"/>
      <c r="RQT649" s="75"/>
      <c r="RQU649" s="118"/>
      <c r="RQV649" s="74"/>
      <c r="RQW649" s="75"/>
      <c r="RQX649" s="118"/>
      <c r="RQY649" s="74"/>
      <c r="RQZ649" s="75"/>
      <c r="RRA649" s="118"/>
      <c r="RRB649" s="74"/>
      <c r="RRC649" s="75"/>
      <c r="RRD649" s="118"/>
      <c r="RRE649" s="74"/>
      <c r="RRF649" s="75"/>
      <c r="RRG649" s="118"/>
      <c r="RRH649" s="74"/>
      <c r="RRI649" s="75"/>
      <c r="RRJ649" s="118"/>
      <c r="RRK649" s="74"/>
      <c r="RRL649" s="75"/>
      <c r="RRM649" s="118"/>
      <c r="RRN649" s="74"/>
      <c r="RRO649" s="75"/>
      <c r="RRP649" s="118"/>
      <c r="RRQ649" s="74"/>
      <c r="RRR649" s="75"/>
      <c r="RRS649" s="118"/>
      <c r="RRT649" s="74"/>
      <c r="RRU649" s="75"/>
      <c r="RRV649" s="118"/>
      <c r="RRW649" s="74"/>
      <c r="RRX649" s="75"/>
      <c r="RRY649" s="118"/>
      <c r="RRZ649" s="74"/>
      <c r="RSA649" s="75"/>
      <c r="RSB649" s="118"/>
      <c r="RSC649" s="74"/>
      <c r="RSD649" s="75"/>
      <c r="RSE649" s="118"/>
      <c r="RSF649" s="74"/>
      <c r="RSG649" s="75"/>
      <c r="RSH649" s="118"/>
      <c r="RSI649" s="74"/>
      <c r="RSJ649" s="75"/>
      <c r="RSK649" s="118"/>
      <c r="RSL649" s="74"/>
      <c r="RSM649" s="75"/>
      <c r="RSN649" s="118"/>
      <c r="RSO649" s="74"/>
      <c r="RSP649" s="75"/>
      <c r="RSQ649" s="118"/>
      <c r="RSR649" s="74"/>
      <c r="RSS649" s="75"/>
      <c r="RST649" s="118"/>
      <c r="RSU649" s="74"/>
      <c r="RSV649" s="75"/>
      <c r="RSW649" s="118"/>
      <c r="RSX649" s="74"/>
      <c r="RSY649" s="75"/>
      <c r="RSZ649" s="118"/>
      <c r="RTA649" s="74"/>
      <c r="RTB649" s="75"/>
      <c r="RTC649" s="118"/>
      <c r="RTD649" s="74"/>
      <c r="RTE649" s="75"/>
      <c r="RTF649" s="118"/>
      <c r="RTG649" s="74"/>
      <c r="RTH649" s="75"/>
      <c r="RTI649" s="118"/>
      <c r="RTJ649" s="74"/>
      <c r="RTK649" s="75"/>
      <c r="RTL649" s="118"/>
      <c r="RTM649" s="74"/>
      <c r="RTN649" s="75"/>
      <c r="RTO649" s="118"/>
      <c r="RTP649" s="74"/>
      <c r="RTQ649" s="75"/>
      <c r="RTR649" s="118"/>
      <c r="RTS649" s="74"/>
      <c r="RTT649" s="75"/>
      <c r="RTU649" s="118"/>
      <c r="RTV649" s="74"/>
      <c r="RTW649" s="75"/>
      <c r="RTX649" s="118"/>
      <c r="RTY649" s="74"/>
      <c r="RTZ649" s="75"/>
      <c r="RUA649" s="118"/>
      <c r="RUB649" s="74"/>
      <c r="RUC649" s="75"/>
      <c r="RUD649" s="118"/>
      <c r="RUE649" s="74"/>
      <c r="RUF649" s="75"/>
      <c r="RUG649" s="118"/>
      <c r="RUH649" s="74"/>
      <c r="RUI649" s="75"/>
      <c r="RUJ649" s="118"/>
      <c r="RUK649" s="74"/>
      <c r="RUL649" s="75"/>
      <c r="RUM649" s="118"/>
      <c r="RUN649" s="74"/>
      <c r="RUO649" s="75"/>
      <c r="RUP649" s="118"/>
      <c r="RUQ649" s="74"/>
      <c r="RUR649" s="75"/>
      <c r="RUS649" s="118"/>
      <c r="RUT649" s="74"/>
      <c r="RUU649" s="75"/>
      <c r="RUV649" s="118"/>
      <c r="RUW649" s="74"/>
      <c r="RUX649" s="75"/>
      <c r="RUY649" s="118"/>
      <c r="RUZ649" s="74"/>
      <c r="RVA649" s="75"/>
      <c r="RVB649" s="118"/>
      <c r="RVC649" s="74"/>
      <c r="RVD649" s="75"/>
      <c r="RVE649" s="118"/>
      <c r="RVF649" s="74"/>
      <c r="RVG649" s="75"/>
      <c r="RVH649" s="118"/>
      <c r="RVI649" s="74"/>
      <c r="RVJ649" s="75"/>
      <c r="RVK649" s="118"/>
      <c r="RVL649" s="74"/>
      <c r="RVM649" s="75"/>
      <c r="RVN649" s="118"/>
      <c r="RVO649" s="74"/>
      <c r="RVP649" s="75"/>
      <c r="RVQ649" s="118"/>
      <c r="RVR649" s="74"/>
      <c r="RVS649" s="75"/>
      <c r="RVT649" s="118"/>
      <c r="RVU649" s="74"/>
      <c r="RVV649" s="75"/>
      <c r="RVW649" s="118"/>
      <c r="RVX649" s="74"/>
      <c r="RVY649" s="75"/>
      <c r="RVZ649" s="118"/>
      <c r="RWA649" s="74"/>
      <c r="RWB649" s="75"/>
      <c r="RWC649" s="118"/>
      <c r="RWD649" s="74"/>
      <c r="RWE649" s="75"/>
      <c r="RWF649" s="118"/>
      <c r="RWG649" s="74"/>
      <c r="RWH649" s="75"/>
      <c r="RWI649" s="118"/>
      <c r="RWJ649" s="74"/>
      <c r="RWK649" s="75"/>
      <c r="RWL649" s="118"/>
      <c r="RWM649" s="74"/>
      <c r="RWN649" s="75"/>
      <c r="RWO649" s="118"/>
      <c r="RWP649" s="74"/>
      <c r="RWQ649" s="75"/>
      <c r="RWR649" s="118"/>
      <c r="RWS649" s="74"/>
      <c r="RWT649" s="75"/>
      <c r="RWU649" s="118"/>
      <c r="RWV649" s="74"/>
      <c r="RWW649" s="75"/>
      <c r="RWX649" s="118"/>
      <c r="RWY649" s="74"/>
      <c r="RWZ649" s="75"/>
      <c r="RXA649" s="118"/>
      <c r="RXB649" s="74"/>
      <c r="RXC649" s="75"/>
      <c r="RXD649" s="118"/>
      <c r="RXE649" s="74"/>
      <c r="RXF649" s="75"/>
      <c r="RXG649" s="118"/>
      <c r="RXH649" s="74"/>
      <c r="RXI649" s="75"/>
      <c r="RXJ649" s="118"/>
      <c r="RXK649" s="74"/>
      <c r="RXL649" s="75"/>
      <c r="RXM649" s="118"/>
      <c r="RXN649" s="74"/>
      <c r="RXO649" s="75"/>
      <c r="RXP649" s="118"/>
      <c r="RXQ649" s="74"/>
      <c r="RXR649" s="75"/>
      <c r="RXS649" s="118"/>
      <c r="RXT649" s="74"/>
      <c r="RXU649" s="75"/>
      <c r="RXV649" s="118"/>
      <c r="RXW649" s="74"/>
      <c r="RXX649" s="75"/>
      <c r="RXY649" s="118"/>
      <c r="RXZ649" s="74"/>
      <c r="RYA649" s="75"/>
      <c r="RYB649" s="118"/>
      <c r="RYC649" s="74"/>
      <c r="RYD649" s="75"/>
      <c r="RYE649" s="118"/>
      <c r="RYF649" s="74"/>
      <c r="RYG649" s="75"/>
      <c r="RYH649" s="118"/>
      <c r="RYI649" s="74"/>
      <c r="RYJ649" s="75"/>
      <c r="RYK649" s="118"/>
      <c r="RYL649" s="74"/>
      <c r="RYM649" s="75"/>
      <c r="RYN649" s="118"/>
      <c r="RYO649" s="74"/>
      <c r="RYP649" s="75"/>
      <c r="RYQ649" s="118"/>
      <c r="RYR649" s="74"/>
      <c r="RYS649" s="75"/>
      <c r="RYT649" s="118"/>
      <c r="RYU649" s="74"/>
      <c r="RYV649" s="75"/>
      <c r="RYW649" s="118"/>
      <c r="RYX649" s="74"/>
      <c r="RYY649" s="75"/>
      <c r="RYZ649" s="118"/>
      <c r="RZA649" s="74"/>
      <c r="RZB649" s="75"/>
      <c r="RZC649" s="118"/>
      <c r="RZD649" s="74"/>
      <c r="RZE649" s="75"/>
      <c r="RZF649" s="118"/>
      <c r="RZG649" s="74"/>
      <c r="RZH649" s="75"/>
      <c r="RZI649" s="118"/>
      <c r="RZJ649" s="74"/>
      <c r="RZK649" s="75"/>
      <c r="RZL649" s="118"/>
      <c r="RZM649" s="74"/>
      <c r="RZN649" s="75"/>
      <c r="RZO649" s="118"/>
      <c r="RZP649" s="74"/>
      <c r="RZQ649" s="75"/>
      <c r="RZR649" s="118"/>
      <c r="RZS649" s="74"/>
      <c r="RZT649" s="75"/>
      <c r="RZU649" s="118"/>
      <c r="RZV649" s="74"/>
      <c r="RZW649" s="75"/>
      <c r="RZX649" s="118"/>
      <c r="RZY649" s="74"/>
      <c r="RZZ649" s="75"/>
      <c r="SAA649" s="118"/>
      <c r="SAB649" s="74"/>
      <c r="SAC649" s="75"/>
      <c r="SAD649" s="118"/>
      <c r="SAE649" s="74"/>
      <c r="SAF649" s="75"/>
      <c r="SAG649" s="118"/>
      <c r="SAH649" s="74"/>
      <c r="SAI649" s="75"/>
      <c r="SAJ649" s="118"/>
      <c r="SAK649" s="74"/>
      <c r="SAL649" s="75"/>
      <c r="SAM649" s="118"/>
      <c r="SAN649" s="74"/>
      <c r="SAO649" s="75"/>
      <c r="SAP649" s="118"/>
      <c r="SAQ649" s="74"/>
      <c r="SAR649" s="75"/>
      <c r="SAS649" s="118"/>
      <c r="SAT649" s="74"/>
      <c r="SAU649" s="75"/>
      <c r="SAV649" s="118"/>
      <c r="SAW649" s="74"/>
      <c r="SAX649" s="75"/>
      <c r="SAY649" s="118"/>
      <c r="SAZ649" s="74"/>
      <c r="SBA649" s="75"/>
      <c r="SBB649" s="118"/>
      <c r="SBC649" s="74"/>
      <c r="SBD649" s="75"/>
      <c r="SBE649" s="118"/>
      <c r="SBF649" s="74"/>
      <c r="SBG649" s="75"/>
      <c r="SBH649" s="118"/>
      <c r="SBI649" s="74"/>
      <c r="SBJ649" s="75"/>
      <c r="SBK649" s="118"/>
      <c r="SBL649" s="74"/>
      <c r="SBM649" s="75"/>
      <c r="SBN649" s="118"/>
      <c r="SBO649" s="74"/>
      <c r="SBP649" s="75"/>
      <c r="SBQ649" s="118"/>
      <c r="SBR649" s="74"/>
      <c r="SBS649" s="75"/>
      <c r="SBT649" s="118"/>
      <c r="SBU649" s="74"/>
      <c r="SBV649" s="75"/>
      <c r="SBW649" s="118"/>
      <c r="SBX649" s="74"/>
      <c r="SBY649" s="75"/>
      <c r="SBZ649" s="118"/>
      <c r="SCA649" s="74"/>
      <c r="SCB649" s="75"/>
      <c r="SCC649" s="118"/>
      <c r="SCD649" s="74"/>
      <c r="SCE649" s="75"/>
      <c r="SCF649" s="118"/>
      <c r="SCG649" s="74"/>
      <c r="SCH649" s="75"/>
      <c r="SCI649" s="118"/>
      <c r="SCJ649" s="74"/>
      <c r="SCK649" s="75"/>
      <c r="SCL649" s="118"/>
      <c r="SCM649" s="74"/>
      <c r="SCN649" s="75"/>
      <c r="SCO649" s="118"/>
      <c r="SCP649" s="74"/>
      <c r="SCQ649" s="75"/>
      <c r="SCR649" s="118"/>
      <c r="SCS649" s="74"/>
      <c r="SCT649" s="75"/>
      <c r="SCU649" s="118"/>
      <c r="SCV649" s="74"/>
      <c r="SCW649" s="75"/>
      <c r="SCX649" s="118"/>
      <c r="SCY649" s="74"/>
      <c r="SCZ649" s="75"/>
      <c r="SDA649" s="118"/>
      <c r="SDB649" s="74"/>
      <c r="SDC649" s="75"/>
      <c r="SDD649" s="118"/>
      <c r="SDE649" s="74"/>
      <c r="SDF649" s="75"/>
      <c r="SDG649" s="118"/>
      <c r="SDH649" s="74"/>
      <c r="SDI649" s="75"/>
      <c r="SDJ649" s="118"/>
      <c r="SDK649" s="74"/>
      <c r="SDL649" s="75"/>
      <c r="SDM649" s="118"/>
      <c r="SDN649" s="74"/>
      <c r="SDO649" s="75"/>
      <c r="SDP649" s="118"/>
      <c r="SDQ649" s="74"/>
      <c r="SDR649" s="75"/>
      <c r="SDS649" s="118"/>
      <c r="SDT649" s="74"/>
      <c r="SDU649" s="75"/>
      <c r="SDV649" s="118"/>
      <c r="SDW649" s="74"/>
      <c r="SDX649" s="75"/>
      <c r="SDY649" s="118"/>
      <c r="SDZ649" s="74"/>
      <c r="SEA649" s="75"/>
      <c r="SEB649" s="118"/>
      <c r="SEC649" s="74"/>
      <c r="SED649" s="75"/>
      <c r="SEE649" s="118"/>
      <c r="SEF649" s="74"/>
      <c r="SEG649" s="75"/>
      <c r="SEH649" s="118"/>
      <c r="SEI649" s="74"/>
      <c r="SEJ649" s="75"/>
      <c r="SEK649" s="118"/>
      <c r="SEL649" s="74"/>
      <c r="SEM649" s="75"/>
      <c r="SEN649" s="118"/>
      <c r="SEO649" s="74"/>
      <c r="SEP649" s="75"/>
      <c r="SEQ649" s="118"/>
      <c r="SER649" s="74"/>
      <c r="SES649" s="75"/>
      <c r="SET649" s="118"/>
      <c r="SEU649" s="74"/>
      <c r="SEV649" s="75"/>
      <c r="SEW649" s="118"/>
      <c r="SEX649" s="74"/>
      <c r="SEY649" s="75"/>
      <c r="SEZ649" s="118"/>
      <c r="SFA649" s="74"/>
      <c r="SFB649" s="75"/>
      <c r="SFC649" s="118"/>
      <c r="SFD649" s="74"/>
      <c r="SFE649" s="75"/>
      <c r="SFF649" s="118"/>
      <c r="SFG649" s="74"/>
      <c r="SFH649" s="75"/>
      <c r="SFI649" s="118"/>
      <c r="SFJ649" s="74"/>
      <c r="SFK649" s="75"/>
      <c r="SFL649" s="118"/>
      <c r="SFM649" s="74"/>
      <c r="SFN649" s="75"/>
      <c r="SFO649" s="118"/>
      <c r="SFP649" s="74"/>
      <c r="SFQ649" s="75"/>
      <c r="SFR649" s="118"/>
      <c r="SFS649" s="74"/>
      <c r="SFT649" s="75"/>
      <c r="SFU649" s="118"/>
      <c r="SFV649" s="74"/>
      <c r="SFW649" s="75"/>
      <c r="SFX649" s="118"/>
      <c r="SFY649" s="74"/>
      <c r="SFZ649" s="75"/>
      <c r="SGA649" s="118"/>
      <c r="SGB649" s="74"/>
      <c r="SGC649" s="75"/>
      <c r="SGD649" s="118"/>
      <c r="SGE649" s="74"/>
      <c r="SGF649" s="75"/>
      <c r="SGG649" s="118"/>
      <c r="SGH649" s="74"/>
      <c r="SGI649" s="75"/>
      <c r="SGJ649" s="118"/>
      <c r="SGK649" s="74"/>
      <c r="SGL649" s="75"/>
      <c r="SGM649" s="118"/>
      <c r="SGN649" s="74"/>
      <c r="SGO649" s="75"/>
      <c r="SGP649" s="118"/>
      <c r="SGQ649" s="74"/>
      <c r="SGR649" s="75"/>
      <c r="SGS649" s="118"/>
      <c r="SGT649" s="74"/>
      <c r="SGU649" s="75"/>
      <c r="SGV649" s="118"/>
      <c r="SGW649" s="74"/>
      <c r="SGX649" s="75"/>
      <c r="SGY649" s="118"/>
      <c r="SGZ649" s="74"/>
      <c r="SHA649" s="75"/>
      <c r="SHB649" s="118"/>
      <c r="SHC649" s="74"/>
      <c r="SHD649" s="75"/>
      <c r="SHE649" s="118"/>
      <c r="SHF649" s="74"/>
      <c r="SHG649" s="75"/>
      <c r="SHH649" s="118"/>
      <c r="SHI649" s="74"/>
      <c r="SHJ649" s="75"/>
      <c r="SHK649" s="118"/>
      <c r="SHL649" s="74"/>
      <c r="SHM649" s="75"/>
      <c r="SHN649" s="118"/>
      <c r="SHO649" s="74"/>
      <c r="SHP649" s="75"/>
      <c r="SHQ649" s="118"/>
      <c r="SHR649" s="74"/>
      <c r="SHS649" s="75"/>
      <c r="SHT649" s="118"/>
      <c r="SHU649" s="74"/>
      <c r="SHV649" s="75"/>
      <c r="SHW649" s="118"/>
      <c r="SHX649" s="74"/>
      <c r="SHY649" s="75"/>
      <c r="SHZ649" s="118"/>
      <c r="SIA649" s="74"/>
      <c r="SIB649" s="75"/>
      <c r="SIC649" s="118"/>
      <c r="SID649" s="74"/>
      <c r="SIE649" s="75"/>
      <c r="SIF649" s="118"/>
      <c r="SIG649" s="74"/>
      <c r="SIH649" s="75"/>
      <c r="SII649" s="118"/>
      <c r="SIJ649" s="74"/>
      <c r="SIK649" s="75"/>
      <c r="SIL649" s="118"/>
      <c r="SIM649" s="74"/>
      <c r="SIN649" s="75"/>
      <c r="SIO649" s="118"/>
      <c r="SIP649" s="74"/>
      <c r="SIQ649" s="75"/>
      <c r="SIR649" s="118"/>
      <c r="SIS649" s="74"/>
      <c r="SIT649" s="75"/>
      <c r="SIU649" s="118"/>
      <c r="SIV649" s="74"/>
      <c r="SIW649" s="75"/>
      <c r="SIX649" s="118"/>
      <c r="SIY649" s="74"/>
      <c r="SIZ649" s="75"/>
      <c r="SJA649" s="118"/>
      <c r="SJB649" s="74"/>
      <c r="SJC649" s="75"/>
      <c r="SJD649" s="118"/>
      <c r="SJE649" s="74"/>
      <c r="SJF649" s="75"/>
      <c r="SJG649" s="118"/>
      <c r="SJH649" s="74"/>
      <c r="SJI649" s="75"/>
      <c r="SJJ649" s="118"/>
      <c r="SJK649" s="74"/>
      <c r="SJL649" s="75"/>
      <c r="SJM649" s="118"/>
      <c r="SJN649" s="74"/>
      <c r="SJO649" s="75"/>
      <c r="SJP649" s="118"/>
      <c r="SJQ649" s="74"/>
      <c r="SJR649" s="75"/>
      <c r="SJS649" s="118"/>
      <c r="SJT649" s="74"/>
      <c r="SJU649" s="75"/>
      <c r="SJV649" s="118"/>
      <c r="SJW649" s="74"/>
      <c r="SJX649" s="75"/>
      <c r="SJY649" s="118"/>
      <c r="SJZ649" s="74"/>
      <c r="SKA649" s="75"/>
      <c r="SKB649" s="118"/>
      <c r="SKC649" s="74"/>
      <c r="SKD649" s="75"/>
      <c r="SKE649" s="118"/>
      <c r="SKF649" s="74"/>
      <c r="SKG649" s="75"/>
      <c r="SKH649" s="118"/>
      <c r="SKI649" s="74"/>
      <c r="SKJ649" s="75"/>
      <c r="SKK649" s="118"/>
      <c r="SKL649" s="74"/>
      <c r="SKM649" s="75"/>
      <c r="SKN649" s="118"/>
      <c r="SKO649" s="74"/>
      <c r="SKP649" s="75"/>
      <c r="SKQ649" s="118"/>
      <c r="SKR649" s="74"/>
      <c r="SKS649" s="75"/>
      <c r="SKT649" s="118"/>
      <c r="SKU649" s="74"/>
      <c r="SKV649" s="75"/>
      <c r="SKW649" s="118"/>
      <c r="SKX649" s="74"/>
      <c r="SKY649" s="75"/>
      <c r="SKZ649" s="118"/>
      <c r="SLA649" s="74"/>
      <c r="SLB649" s="75"/>
      <c r="SLC649" s="118"/>
      <c r="SLD649" s="74"/>
      <c r="SLE649" s="75"/>
      <c r="SLF649" s="118"/>
      <c r="SLG649" s="74"/>
      <c r="SLH649" s="75"/>
      <c r="SLI649" s="118"/>
      <c r="SLJ649" s="74"/>
      <c r="SLK649" s="75"/>
      <c r="SLL649" s="118"/>
      <c r="SLM649" s="74"/>
      <c r="SLN649" s="75"/>
      <c r="SLO649" s="118"/>
      <c r="SLP649" s="74"/>
      <c r="SLQ649" s="75"/>
      <c r="SLR649" s="118"/>
      <c r="SLS649" s="74"/>
      <c r="SLT649" s="75"/>
      <c r="SLU649" s="118"/>
      <c r="SLV649" s="74"/>
      <c r="SLW649" s="75"/>
      <c r="SLX649" s="118"/>
      <c r="SLY649" s="74"/>
      <c r="SLZ649" s="75"/>
      <c r="SMA649" s="118"/>
      <c r="SMB649" s="74"/>
      <c r="SMC649" s="75"/>
      <c r="SMD649" s="118"/>
      <c r="SME649" s="74"/>
      <c r="SMF649" s="75"/>
      <c r="SMG649" s="118"/>
      <c r="SMH649" s="74"/>
      <c r="SMI649" s="75"/>
      <c r="SMJ649" s="118"/>
      <c r="SMK649" s="74"/>
      <c r="SML649" s="75"/>
      <c r="SMM649" s="118"/>
      <c r="SMN649" s="74"/>
      <c r="SMO649" s="75"/>
      <c r="SMP649" s="118"/>
      <c r="SMQ649" s="74"/>
      <c r="SMR649" s="75"/>
      <c r="SMS649" s="118"/>
      <c r="SMT649" s="74"/>
      <c r="SMU649" s="75"/>
      <c r="SMV649" s="118"/>
      <c r="SMW649" s="74"/>
      <c r="SMX649" s="75"/>
      <c r="SMY649" s="118"/>
      <c r="SMZ649" s="74"/>
      <c r="SNA649" s="75"/>
      <c r="SNB649" s="118"/>
      <c r="SNC649" s="74"/>
      <c r="SND649" s="75"/>
      <c r="SNE649" s="118"/>
      <c r="SNF649" s="74"/>
      <c r="SNG649" s="75"/>
      <c r="SNH649" s="118"/>
      <c r="SNI649" s="74"/>
      <c r="SNJ649" s="75"/>
      <c r="SNK649" s="118"/>
      <c r="SNL649" s="74"/>
      <c r="SNM649" s="75"/>
      <c r="SNN649" s="118"/>
      <c r="SNO649" s="74"/>
      <c r="SNP649" s="75"/>
      <c r="SNQ649" s="118"/>
      <c r="SNR649" s="74"/>
      <c r="SNS649" s="75"/>
      <c r="SNT649" s="118"/>
      <c r="SNU649" s="74"/>
      <c r="SNV649" s="75"/>
      <c r="SNW649" s="118"/>
      <c r="SNX649" s="74"/>
      <c r="SNY649" s="75"/>
      <c r="SNZ649" s="118"/>
      <c r="SOA649" s="74"/>
      <c r="SOB649" s="75"/>
      <c r="SOC649" s="118"/>
      <c r="SOD649" s="74"/>
      <c r="SOE649" s="75"/>
      <c r="SOF649" s="118"/>
      <c r="SOG649" s="74"/>
      <c r="SOH649" s="75"/>
      <c r="SOI649" s="118"/>
      <c r="SOJ649" s="74"/>
      <c r="SOK649" s="75"/>
      <c r="SOL649" s="118"/>
      <c r="SOM649" s="74"/>
      <c r="SON649" s="75"/>
      <c r="SOO649" s="118"/>
      <c r="SOP649" s="74"/>
      <c r="SOQ649" s="75"/>
      <c r="SOR649" s="118"/>
      <c r="SOS649" s="74"/>
      <c r="SOT649" s="75"/>
      <c r="SOU649" s="118"/>
      <c r="SOV649" s="74"/>
      <c r="SOW649" s="75"/>
      <c r="SOX649" s="118"/>
      <c r="SOY649" s="74"/>
      <c r="SOZ649" s="75"/>
      <c r="SPA649" s="118"/>
      <c r="SPB649" s="74"/>
      <c r="SPC649" s="75"/>
      <c r="SPD649" s="118"/>
      <c r="SPE649" s="74"/>
      <c r="SPF649" s="75"/>
      <c r="SPG649" s="118"/>
      <c r="SPH649" s="74"/>
      <c r="SPI649" s="75"/>
      <c r="SPJ649" s="118"/>
      <c r="SPK649" s="74"/>
      <c r="SPL649" s="75"/>
      <c r="SPM649" s="118"/>
      <c r="SPN649" s="74"/>
      <c r="SPO649" s="75"/>
      <c r="SPP649" s="118"/>
      <c r="SPQ649" s="74"/>
      <c r="SPR649" s="75"/>
      <c r="SPS649" s="118"/>
      <c r="SPT649" s="74"/>
      <c r="SPU649" s="75"/>
      <c r="SPV649" s="118"/>
      <c r="SPW649" s="74"/>
      <c r="SPX649" s="75"/>
      <c r="SPY649" s="118"/>
      <c r="SPZ649" s="74"/>
      <c r="SQA649" s="75"/>
      <c r="SQB649" s="118"/>
      <c r="SQC649" s="74"/>
      <c r="SQD649" s="75"/>
      <c r="SQE649" s="118"/>
      <c r="SQF649" s="74"/>
      <c r="SQG649" s="75"/>
      <c r="SQH649" s="118"/>
      <c r="SQI649" s="74"/>
      <c r="SQJ649" s="75"/>
      <c r="SQK649" s="118"/>
      <c r="SQL649" s="74"/>
      <c r="SQM649" s="75"/>
      <c r="SQN649" s="118"/>
      <c r="SQO649" s="74"/>
      <c r="SQP649" s="75"/>
      <c r="SQQ649" s="118"/>
      <c r="SQR649" s="74"/>
      <c r="SQS649" s="75"/>
      <c r="SQT649" s="118"/>
      <c r="SQU649" s="74"/>
      <c r="SQV649" s="75"/>
      <c r="SQW649" s="118"/>
      <c r="SQX649" s="74"/>
      <c r="SQY649" s="75"/>
      <c r="SQZ649" s="118"/>
      <c r="SRA649" s="74"/>
      <c r="SRB649" s="75"/>
      <c r="SRC649" s="118"/>
      <c r="SRD649" s="74"/>
      <c r="SRE649" s="75"/>
      <c r="SRF649" s="118"/>
      <c r="SRG649" s="74"/>
      <c r="SRH649" s="75"/>
      <c r="SRI649" s="118"/>
      <c r="SRJ649" s="74"/>
      <c r="SRK649" s="75"/>
      <c r="SRL649" s="118"/>
      <c r="SRM649" s="74"/>
      <c r="SRN649" s="75"/>
      <c r="SRO649" s="118"/>
      <c r="SRP649" s="74"/>
      <c r="SRQ649" s="75"/>
      <c r="SRR649" s="118"/>
      <c r="SRS649" s="74"/>
      <c r="SRT649" s="75"/>
      <c r="SRU649" s="118"/>
      <c r="SRV649" s="74"/>
      <c r="SRW649" s="75"/>
      <c r="SRX649" s="118"/>
      <c r="SRY649" s="74"/>
      <c r="SRZ649" s="75"/>
      <c r="SSA649" s="118"/>
      <c r="SSB649" s="74"/>
      <c r="SSC649" s="75"/>
      <c r="SSD649" s="118"/>
      <c r="SSE649" s="74"/>
      <c r="SSF649" s="75"/>
      <c r="SSG649" s="118"/>
      <c r="SSH649" s="74"/>
      <c r="SSI649" s="75"/>
      <c r="SSJ649" s="118"/>
      <c r="SSK649" s="74"/>
      <c r="SSL649" s="75"/>
      <c r="SSM649" s="118"/>
      <c r="SSN649" s="74"/>
      <c r="SSO649" s="75"/>
      <c r="SSP649" s="118"/>
      <c r="SSQ649" s="74"/>
      <c r="SSR649" s="75"/>
      <c r="SSS649" s="118"/>
      <c r="SST649" s="74"/>
      <c r="SSU649" s="75"/>
      <c r="SSV649" s="118"/>
      <c r="SSW649" s="74"/>
      <c r="SSX649" s="75"/>
      <c r="SSY649" s="118"/>
      <c r="SSZ649" s="74"/>
      <c r="STA649" s="75"/>
      <c r="STB649" s="118"/>
      <c r="STC649" s="74"/>
      <c r="STD649" s="75"/>
      <c r="STE649" s="118"/>
      <c r="STF649" s="74"/>
      <c r="STG649" s="75"/>
      <c r="STH649" s="118"/>
      <c r="STI649" s="74"/>
      <c r="STJ649" s="75"/>
      <c r="STK649" s="118"/>
      <c r="STL649" s="74"/>
      <c r="STM649" s="75"/>
      <c r="STN649" s="118"/>
      <c r="STO649" s="74"/>
      <c r="STP649" s="75"/>
      <c r="STQ649" s="118"/>
      <c r="STR649" s="74"/>
      <c r="STS649" s="75"/>
      <c r="STT649" s="118"/>
      <c r="STU649" s="74"/>
      <c r="STV649" s="75"/>
      <c r="STW649" s="118"/>
      <c r="STX649" s="74"/>
      <c r="STY649" s="75"/>
      <c r="STZ649" s="118"/>
      <c r="SUA649" s="74"/>
      <c r="SUB649" s="75"/>
      <c r="SUC649" s="118"/>
      <c r="SUD649" s="74"/>
      <c r="SUE649" s="75"/>
      <c r="SUF649" s="118"/>
      <c r="SUG649" s="74"/>
      <c r="SUH649" s="75"/>
      <c r="SUI649" s="118"/>
      <c r="SUJ649" s="74"/>
      <c r="SUK649" s="75"/>
      <c r="SUL649" s="118"/>
      <c r="SUM649" s="74"/>
      <c r="SUN649" s="75"/>
      <c r="SUO649" s="118"/>
      <c r="SUP649" s="74"/>
      <c r="SUQ649" s="75"/>
      <c r="SUR649" s="118"/>
      <c r="SUS649" s="74"/>
      <c r="SUT649" s="75"/>
      <c r="SUU649" s="118"/>
      <c r="SUV649" s="74"/>
      <c r="SUW649" s="75"/>
      <c r="SUX649" s="118"/>
      <c r="SUY649" s="74"/>
      <c r="SUZ649" s="75"/>
      <c r="SVA649" s="118"/>
      <c r="SVB649" s="74"/>
      <c r="SVC649" s="75"/>
      <c r="SVD649" s="118"/>
      <c r="SVE649" s="74"/>
      <c r="SVF649" s="75"/>
      <c r="SVG649" s="118"/>
      <c r="SVH649" s="74"/>
      <c r="SVI649" s="75"/>
      <c r="SVJ649" s="118"/>
      <c r="SVK649" s="74"/>
      <c r="SVL649" s="75"/>
      <c r="SVM649" s="118"/>
      <c r="SVN649" s="74"/>
      <c r="SVO649" s="75"/>
      <c r="SVP649" s="118"/>
      <c r="SVQ649" s="74"/>
      <c r="SVR649" s="75"/>
      <c r="SVS649" s="118"/>
      <c r="SVT649" s="74"/>
      <c r="SVU649" s="75"/>
      <c r="SVV649" s="118"/>
      <c r="SVW649" s="74"/>
      <c r="SVX649" s="75"/>
      <c r="SVY649" s="118"/>
      <c r="SVZ649" s="74"/>
      <c r="SWA649" s="75"/>
      <c r="SWB649" s="118"/>
      <c r="SWC649" s="74"/>
      <c r="SWD649" s="75"/>
      <c r="SWE649" s="118"/>
      <c r="SWF649" s="74"/>
      <c r="SWG649" s="75"/>
      <c r="SWH649" s="118"/>
      <c r="SWI649" s="74"/>
      <c r="SWJ649" s="75"/>
      <c r="SWK649" s="118"/>
      <c r="SWL649" s="74"/>
      <c r="SWM649" s="75"/>
      <c r="SWN649" s="118"/>
      <c r="SWO649" s="74"/>
      <c r="SWP649" s="75"/>
      <c r="SWQ649" s="118"/>
      <c r="SWR649" s="74"/>
      <c r="SWS649" s="75"/>
      <c r="SWT649" s="118"/>
      <c r="SWU649" s="74"/>
      <c r="SWV649" s="75"/>
      <c r="SWW649" s="118"/>
      <c r="SWX649" s="74"/>
      <c r="SWY649" s="75"/>
      <c r="SWZ649" s="118"/>
      <c r="SXA649" s="74"/>
      <c r="SXB649" s="75"/>
      <c r="SXC649" s="118"/>
      <c r="SXD649" s="74"/>
      <c r="SXE649" s="75"/>
      <c r="SXF649" s="118"/>
      <c r="SXG649" s="74"/>
      <c r="SXH649" s="75"/>
      <c r="SXI649" s="118"/>
      <c r="SXJ649" s="74"/>
      <c r="SXK649" s="75"/>
      <c r="SXL649" s="118"/>
      <c r="SXM649" s="74"/>
      <c r="SXN649" s="75"/>
      <c r="SXO649" s="118"/>
      <c r="SXP649" s="74"/>
      <c r="SXQ649" s="75"/>
      <c r="SXR649" s="118"/>
      <c r="SXS649" s="74"/>
      <c r="SXT649" s="75"/>
      <c r="SXU649" s="118"/>
      <c r="SXV649" s="74"/>
      <c r="SXW649" s="75"/>
      <c r="SXX649" s="118"/>
      <c r="SXY649" s="74"/>
      <c r="SXZ649" s="75"/>
      <c r="SYA649" s="118"/>
      <c r="SYB649" s="74"/>
      <c r="SYC649" s="75"/>
      <c r="SYD649" s="118"/>
      <c r="SYE649" s="74"/>
      <c r="SYF649" s="75"/>
      <c r="SYG649" s="118"/>
      <c r="SYH649" s="74"/>
      <c r="SYI649" s="75"/>
      <c r="SYJ649" s="118"/>
      <c r="SYK649" s="74"/>
      <c r="SYL649" s="75"/>
      <c r="SYM649" s="118"/>
      <c r="SYN649" s="74"/>
      <c r="SYO649" s="75"/>
      <c r="SYP649" s="118"/>
      <c r="SYQ649" s="74"/>
      <c r="SYR649" s="75"/>
      <c r="SYS649" s="118"/>
      <c r="SYT649" s="74"/>
      <c r="SYU649" s="75"/>
      <c r="SYV649" s="118"/>
      <c r="SYW649" s="74"/>
      <c r="SYX649" s="75"/>
      <c r="SYY649" s="118"/>
      <c r="SYZ649" s="74"/>
      <c r="SZA649" s="75"/>
      <c r="SZB649" s="118"/>
      <c r="SZC649" s="74"/>
      <c r="SZD649" s="75"/>
      <c r="SZE649" s="118"/>
      <c r="SZF649" s="74"/>
      <c r="SZG649" s="75"/>
      <c r="SZH649" s="118"/>
      <c r="SZI649" s="74"/>
      <c r="SZJ649" s="75"/>
      <c r="SZK649" s="118"/>
      <c r="SZL649" s="74"/>
      <c r="SZM649" s="75"/>
      <c r="SZN649" s="118"/>
      <c r="SZO649" s="74"/>
      <c r="SZP649" s="75"/>
      <c r="SZQ649" s="118"/>
      <c r="SZR649" s="74"/>
      <c r="SZS649" s="75"/>
      <c r="SZT649" s="118"/>
      <c r="SZU649" s="74"/>
      <c r="SZV649" s="75"/>
      <c r="SZW649" s="118"/>
      <c r="SZX649" s="74"/>
      <c r="SZY649" s="75"/>
      <c r="SZZ649" s="118"/>
      <c r="TAA649" s="74"/>
      <c r="TAB649" s="75"/>
      <c r="TAC649" s="118"/>
      <c r="TAD649" s="74"/>
      <c r="TAE649" s="75"/>
      <c r="TAF649" s="118"/>
      <c r="TAG649" s="74"/>
      <c r="TAH649" s="75"/>
      <c r="TAI649" s="118"/>
      <c r="TAJ649" s="74"/>
      <c r="TAK649" s="75"/>
      <c r="TAL649" s="118"/>
      <c r="TAM649" s="74"/>
      <c r="TAN649" s="75"/>
      <c r="TAO649" s="118"/>
      <c r="TAP649" s="74"/>
      <c r="TAQ649" s="75"/>
      <c r="TAR649" s="118"/>
      <c r="TAS649" s="74"/>
      <c r="TAT649" s="75"/>
      <c r="TAU649" s="118"/>
      <c r="TAV649" s="74"/>
      <c r="TAW649" s="75"/>
      <c r="TAX649" s="118"/>
      <c r="TAY649" s="74"/>
      <c r="TAZ649" s="75"/>
      <c r="TBA649" s="118"/>
      <c r="TBB649" s="74"/>
      <c r="TBC649" s="75"/>
      <c r="TBD649" s="118"/>
      <c r="TBE649" s="74"/>
      <c r="TBF649" s="75"/>
      <c r="TBG649" s="118"/>
      <c r="TBH649" s="74"/>
      <c r="TBI649" s="75"/>
      <c r="TBJ649" s="118"/>
      <c r="TBK649" s="74"/>
      <c r="TBL649" s="75"/>
      <c r="TBM649" s="118"/>
      <c r="TBN649" s="74"/>
      <c r="TBO649" s="75"/>
      <c r="TBP649" s="118"/>
      <c r="TBQ649" s="74"/>
      <c r="TBR649" s="75"/>
      <c r="TBS649" s="118"/>
      <c r="TBT649" s="74"/>
      <c r="TBU649" s="75"/>
      <c r="TBV649" s="118"/>
      <c r="TBW649" s="74"/>
      <c r="TBX649" s="75"/>
      <c r="TBY649" s="118"/>
      <c r="TBZ649" s="74"/>
      <c r="TCA649" s="75"/>
      <c r="TCB649" s="118"/>
      <c r="TCC649" s="74"/>
      <c r="TCD649" s="75"/>
      <c r="TCE649" s="118"/>
      <c r="TCF649" s="74"/>
      <c r="TCG649" s="75"/>
      <c r="TCH649" s="118"/>
      <c r="TCI649" s="74"/>
      <c r="TCJ649" s="75"/>
      <c r="TCK649" s="118"/>
      <c r="TCL649" s="74"/>
      <c r="TCM649" s="75"/>
      <c r="TCN649" s="118"/>
      <c r="TCO649" s="74"/>
      <c r="TCP649" s="75"/>
      <c r="TCQ649" s="118"/>
      <c r="TCR649" s="74"/>
      <c r="TCS649" s="75"/>
      <c r="TCT649" s="118"/>
      <c r="TCU649" s="74"/>
      <c r="TCV649" s="75"/>
      <c r="TCW649" s="118"/>
      <c r="TCX649" s="74"/>
      <c r="TCY649" s="75"/>
      <c r="TCZ649" s="118"/>
      <c r="TDA649" s="74"/>
      <c r="TDB649" s="75"/>
      <c r="TDC649" s="118"/>
      <c r="TDD649" s="74"/>
      <c r="TDE649" s="75"/>
      <c r="TDF649" s="118"/>
      <c r="TDG649" s="74"/>
      <c r="TDH649" s="75"/>
      <c r="TDI649" s="118"/>
      <c r="TDJ649" s="74"/>
      <c r="TDK649" s="75"/>
      <c r="TDL649" s="118"/>
      <c r="TDM649" s="74"/>
      <c r="TDN649" s="75"/>
      <c r="TDO649" s="118"/>
      <c r="TDP649" s="74"/>
      <c r="TDQ649" s="75"/>
      <c r="TDR649" s="118"/>
      <c r="TDS649" s="74"/>
      <c r="TDT649" s="75"/>
      <c r="TDU649" s="118"/>
      <c r="TDV649" s="74"/>
      <c r="TDW649" s="75"/>
      <c r="TDX649" s="118"/>
      <c r="TDY649" s="74"/>
      <c r="TDZ649" s="75"/>
      <c r="TEA649" s="118"/>
      <c r="TEB649" s="74"/>
      <c r="TEC649" s="75"/>
      <c r="TED649" s="118"/>
      <c r="TEE649" s="74"/>
      <c r="TEF649" s="75"/>
      <c r="TEG649" s="118"/>
      <c r="TEH649" s="74"/>
      <c r="TEI649" s="75"/>
      <c r="TEJ649" s="118"/>
      <c r="TEK649" s="74"/>
      <c r="TEL649" s="75"/>
      <c r="TEM649" s="118"/>
      <c r="TEN649" s="74"/>
      <c r="TEO649" s="75"/>
      <c r="TEP649" s="118"/>
      <c r="TEQ649" s="74"/>
      <c r="TER649" s="75"/>
      <c r="TES649" s="118"/>
      <c r="TET649" s="74"/>
      <c r="TEU649" s="75"/>
      <c r="TEV649" s="118"/>
      <c r="TEW649" s="74"/>
      <c r="TEX649" s="75"/>
      <c r="TEY649" s="118"/>
      <c r="TEZ649" s="74"/>
      <c r="TFA649" s="75"/>
      <c r="TFB649" s="118"/>
      <c r="TFC649" s="74"/>
      <c r="TFD649" s="75"/>
      <c r="TFE649" s="118"/>
      <c r="TFF649" s="74"/>
      <c r="TFG649" s="75"/>
      <c r="TFH649" s="118"/>
      <c r="TFI649" s="74"/>
      <c r="TFJ649" s="75"/>
      <c r="TFK649" s="118"/>
      <c r="TFL649" s="74"/>
      <c r="TFM649" s="75"/>
      <c r="TFN649" s="118"/>
      <c r="TFO649" s="74"/>
      <c r="TFP649" s="75"/>
      <c r="TFQ649" s="118"/>
      <c r="TFR649" s="74"/>
      <c r="TFS649" s="75"/>
      <c r="TFT649" s="118"/>
      <c r="TFU649" s="74"/>
      <c r="TFV649" s="75"/>
      <c r="TFW649" s="118"/>
      <c r="TFX649" s="74"/>
      <c r="TFY649" s="75"/>
      <c r="TFZ649" s="118"/>
      <c r="TGA649" s="74"/>
      <c r="TGB649" s="75"/>
      <c r="TGC649" s="118"/>
      <c r="TGD649" s="74"/>
      <c r="TGE649" s="75"/>
      <c r="TGF649" s="118"/>
      <c r="TGG649" s="74"/>
      <c r="TGH649" s="75"/>
      <c r="TGI649" s="118"/>
      <c r="TGJ649" s="74"/>
      <c r="TGK649" s="75"/>
      <c r="TGL649" s="118"/>
      <c r="TGM649" s="74"/>
      <c r="TGN649" s="75"/>
      <c r="TGO649" s="118"/>
      <c r="TGP649" s="74"/>
      <c r="TGQ649" s="75"/>
      <c r="TGR649" s="118"/>
      <c r="TGS649" s="74"/>
      <c r="TGT649" s="75"/>
      <c r="TGU649" s="118"/>
      <c r="TGV649" s="74"/>
      <c r="TGW649" s="75"/>
      <c r="TGX649" s="118"/>
      <c r="TGY649" s="74"/>
      <c r="TGZ649" s="75"/>
      <c r="THA649" s="118"/>
      <c r="THB649" s="74"/>
      <c r="THC649" s="75"/>
      <c r="THD649" s="118"/>
      <c r="THE649" s="74"/>
      <c r="THF649" s="75"/>
      <c r="THG649" s="118"/>
      <c r="THH649" s="74"/>
      <c r="THI649" s="75"/>
      <c r="THJ649" s="118"/>
      <c r="THK649" s="74"/>
      <c r="THL649" s="75"/>
      <c r="THM649" s="118"/>
      <c r="THN649" s="74"/>
      <c r="THO649" s="75"/>
      <c r="THP649" s="118"/>
      <c r="THQ649" s="74"/>
      <c r="THR649" s="75"/>
      <c r="THS649" s="118"/>
      <c r="THT649" s="74"/>
      <c r="THU649" s="75"/>
      <c r="THV649" s="118"/>
      <c r="THW649" s="74"/>
      <c r="THX649" s="75"/>
      <c r="THY649" s="118"/>
      <c r="THZ649" s="74"/>
      <c r="TIA649" s="75"/>
      <c r="TIB649" s="118"/>
      <c r="TIC649" s="74"/>
      <c r="TID649" s="75"/>
      <c r="TIE649" s="118"/>
      <c r="TIF649" s="74"/>
      <c r="TIG649" s="75"/>
      <c r="TIH649" s="118"/>
      <c r="TII649" s="74"/>
      <c r="TIJ649" s="75"/>
      <c r="TIK649" s="118"/>
      <c r="TIL649" s="74"/>
      <c r="TIM649" s="75"/>
      <c r="TIN649" s="118"/>
      <c r="TIO649" s="74"/>
      <c r="TIP649" s="75"/>
      <c r="TIQ649" s="118"/>
      <c r="TIR649" s="74"/>
      <c r="TIS649" s="75"/>
      <c r="TIT649" s="118"/>
      <c r="TIU649" s="74"/>
      <c r="TIV649" s="75"/>
      <c r="TIW649" s="118"/>
      <c r="TIX649" s="74"/>
      <c r="TIY649" s="75"/>
      <c r="TIZ649" s="118"/>
      <c r="TJA649" s="74"/>
      <c r="TJB649" s="75"/>
      <c r="TJC649" s="118"/>
      <c r="TJD649" s="74"/>
      <c r="TJE649" s="75"/>
      <c r="TJF649" s="118"/>
      <c r="TJG649" s="74"/>
      <c r="TJH649" s="75"/>
      <c r="TJI649" s="118"/>
      <c r="TJJ649" s="74"/>
      <c r="TJK649" s="75"/>
      <c r="TJL649" s="118"/>
      <c r="TJM649" s="74"/>
      <c r="TJN649" s="75"/>
      <c r="TJO649" s="118"/>
      <c r="TJP649" s="74"/>
      <c r="TJQ649" s="75"/>
      <c r="TJR649" s="118"/>
      <c r="TJS649" s="74"/>
      <c r="TJT649" s="75"/>
      <c r="TJU649" s="118"/>
      <c r="TJV649" s="74"/>
      <c r="TJW649" s="75"/>
      <c r="TJX649" s="118"/>
      <c r="TJY649" s="74"/>
      <c r="TJZ649" s="75"/>
      <c r="TKA649" s="118"/>
      <c r="TKB649" s="74"/>
      <c r="TKC649" s="75"/>
      <c r="TKD649" s="118"/>
      <c r="TKE649" s="74"/>
      <c r="TKF649" s="75"/>
      <c r="TKG649" s="118"/>
      <c r="TKH649" s="74"/>
      <c r="TKI649" s="75"/>
      <c r="TKJ649" s="118"/>
      <c r="TKK649" s="74"/>
      <c r="TKL649" s="75"/>
      <c r="TKM649" s="118"/>
      <c r="TKN649" s="74"/>
      <c r="TKO649" s="75"/>
      <c r="TKP649" s="118"/>
      <c r="TKQ649" s="74"/>
      <c r="TKR649" s="75"/>
      <c r="TKS649" s="118"/>
      <c r="TKT649" s="74"/>
      <c r="TKU649" s="75"/>
      <c r="TKV649" s="118"/>
      <c r="TKW649" s="74"/>
      <c r="TKX649" s="75"/>
      <c r="TKY649" s="118"/>
      <c r="TKZ649" s="74"/>
      <c r="TLA649" s="75"/>
      <c r="TLB649" s="118"/>
      <c r="TLC649" s="74"/>
      <c r="TLD649" s="75"/>
      <c r="TLE649" s="118"/>
      <c r="TLF649" s="74"/>
      <c r="TLG649" s="75"/>
      <c r="TLH649" s="118"/>
      <c r="TLI649" s="74"/>
      <c r="TLJ649" s="75"/>
      <c r="TLK649" s="118"/>
      <c r="TLL649" s="74"/>
      <c r="TLM649" s="75"/>
      <c r="TLN649" s="118"/>
      <c r="TLO649" s="74"/>
      <c r="TLP649" s="75"/>
      <c r="TLQ649" s="118"/>
      <c r="TLR649" s="74"/>
      <c r="TLS649" s="75"/>
      <c r="TLT649" s="118"/>
      <c r="TLU649" s="74"/>
      <c r="TLV649" s="75"/>
      <c r="TLW649" s="118"/>
      <c r="TLX649" s="74"/>
      <c r="TLY649" s="75"/>
      <c r="TLZ649" s="118"/>
      <c r="TMA649" s="74"/>
      <c r="TMB649" s="75"/>
      <c r="TMC649" s="118"/>
      <c r="TMD649" s="74"/>
      <c r="TME649" s="75"/>
      <c r="TMF649" s="118"/>
      <c r="TMG649" s="74"/>
      <c r="TMH649" s="75"/>
      <c r="TMI649" s="118"/>
      <c r="TMJ649" s="74"/>
      <c r="TMK649" s="75"/>
      <c r="TML649" s="118"/>
      <c r="TMM649" s="74"/>
      <c r="TMN649" s="75"/>
      <c r="TMO649" s="118"/>
      <c r="TMP649" s="74"/>
      <c r="TMQ649" s="75"/>
      <c r="TMR649" s="118"/>
      <c r="TMS649" s="74"/>
      <c r="TMT649" s="75"/>
      <c r="TMU649" s="118"/>
      <c r="TMV649" s="74"/>
      <c r="TMW649" s="75"/>
      <c r="TMX649" s="118"/>
      <c r="TMY649" s="74"/>
      <c r="TMZ649" s="75"/>
      <c r="TNA649" s="118"/>
      <c r="TNB649" s="74"/>
      <c r="TNC649" s="75"/>
      <c r="TND649" s="118"/>
      <c r="TNE649" s="74"/>
      <c r="TNF649" s="75"/>
      <c r="TNG649" s="118"/>
      <c r="TNH649" s="74"/>
      <c r="TNI649" s="75"/>
      <c r="TNJ649" s="118"/>
      <c r="TNK649" s="74"/>
      <c r="TNL649" s="75"/>
      <c r="TNM649" s="118"/>
      <c r="TNN649" s="74"/>
      <c r="TNO649" s="75"/>
      <c r="TNP649" s="118"/>
      <c r="TNQ649" s="74"/>
      <c r="TNR649" s="75"/>
      <c r="TNS649" s="118"/>
      <c r="TNT649" s="74"/>
      <c r="TNU649" s="75"/>
      <c r="TNV649" s="118"/>
      <c r="TNW649" s="74"/>
      <c r="TNX649" s="75"/>
      <c r="TNY649" s="118"/>
      <c r="TNZ649" s="74"/>
      <c r="TOA649" s="75"/>
      <c r="TOB649" s="118"/>
      <c r="TOC649" s="74"/>
      <c r="TOD649" s="75"/>
      <c r="TOE649" s="118"/>
      <c r="TOF649" s="74"/>
      <c r="TOG649" s="75"/>
      <c r="TOH649" s="118"/>
      <c r="TOI649" s="74"/>
      <c r="TOJ649" s="75"/>
      <c r="TOK649" s="118"/>
      <c r="TOL649" s="74"/>
      <c r="TOM649" s="75"/>
      <c r="TON649" s="118"/>
      <c r="TOO649" s="74"/>
      <c r="TOP649" s="75"/>
      <c r="TOQ649" s="118"/>
      <c r="TOR649" s="74"/>
      <c r="TOS649" s="75"/>
      <c r="TOT649" s="118"/>
      <c r="TOU649" s="74"/>
      <c r="TOV649" s="75"/>
      <c r="TOW649" s="118"/>
      <c r="TOX649" s="74"/>
      <c r="TOY649" s="75"/>
      <c r="TOZ649" s="118"/>
      <c r="TPA649" s="74"/>
      <c r="TPB649" s="75"/>
      <c r="TPC649" s="118"/>
      <c r="TPD649" s="74"/>
      <c r="TPE649" s="75"/>
      <c r="TPF649" s="118"/>
      <c r="TPG649" s="74"/>
      <c r="TPH649" s="75"/>
      <c r="TPI649" s="118"/>
      <c r="TPJ649" s="74"/>
      <c r="TPK649" s="75"/>
      <c r="TPL649" s="118"/>
      <c r="TPM649" s="74"/>
      <c r="TPN649" s="75"/>
      <c r="TPO649" s="118"/>
      <c r="TPP649" s="74"/>
      <c r="TPQ649" s="75"/>
      <c r="TPR649" s="118"/>
      <c r="TPS649" s="74"/>
      <c r="TPT649" s="75"/>
      <c r="TPU649" s="118"/>
      <c r="TPV649" s="74"/>
      <c r="TPW649" s="75"/>
      <c r="TPX649" s="118"/>
      <c r="TPY649" s="74"/>
      <c r="TPZ649" s="75"/>
      <c r="TQA649" s="118"/>
      <c r="TQB649" s="74"/>
      <c r="TQC649" s="75"/>
      <c r="TQD649" s="118"/>
      <c r="TQE649" s="74"/>
      <c r="TQF649" s="75"/>
      <c r="TQG649" s="118"/>
      <c r="TQH649" s="74"/>
      <c r="TQI649" s="75"/>
      <c r="TQJ649" s="118"/>
      <c r="TQK649" s="74"/>
      <c r="TQL649" s="75"/>
      <c r="TQM649" s="118"/>
      <c r="TQN649" s="74"/>
      <c r="TQO649" s="75"/>
      <c r="TQP649" s="118"/>
      <c r="TQQ649" s="74"/>
      <c r="TQR649" s="75"/>
      <c r="TQS649" s="118"/>
      <c r="TQT649" s="74"/>
      <c r="TQU649" s="75"/>
      <c r="TQV649" s="118"/>
      <c r="TQW649" s="74"/>
      <c r="TQX649" s="75"/>
      <c r="TQY649" s="118"/>
      <c r="TQZ649" s="74"/>
      <c r="TRA649" s="75"/>
      <c r="TRB649" s="118"/>
      <c r="TRC649" s="74"/>
      <c r="TRD649" s="75"/>
      <c r="TRE649" s="118"/>
      <c r="TRF649" s="74"/>
      <c r="TRG649" s="75"/>
      <c r="TRH649" s="118"/>
      <c r="TRI649" s="74"/>
      <c r="TRJ649" s="75"/>
      <c r="TRK649" s="118"/>
      <c r="TRL649" s="74"/>
      <c r="TRM649" s="75"/>
      <c r="TRN649" s="118"/>
      <c r="TRO649" s="74"/>
      <c r="TRP649" s="75"/>
      <c r="TRQ649" s="118"/>
      <c r="TRR649" s="74"/>
      <c r="TRS649" s="75"/>
      <c r="TRT649" s="118"/>
      <c r="TRU649" s="74"/>
      <c r="TRV649" s="75"/>
      <c r="TRW649" s="118"/>
      <c r="TRX649" s="74"/>
      <c r="TRY649" s="75"/>
      <c r="TRZ649" s="118"/>
      <c r="TSA649" s="74"/>
      <c r="TSB649" s="75"/>
      <c r="TSC649" s="118"/>
      <c r="TSD649" s="74"/>
      <c r="TSE649" s="75"/>
      <c r="TSF649" s="118"/>
      <c r="TSG649" s="74"/>
      <c r="TSH649" s="75"/>
      <c r="TSI649" s="118"/>
      <c r="TSJ649" s="74"/>
      <c r="TSK649" s="75"/>
      <c r="TSL649" s="118"/>
      <c r="TSM649" s="74"/>
      <c r="TSN649" s="75"/>
      <c r="TSO649" s="118"/>
      <c r="TSP649" s="74"/>
      <c r="TSQ649" s="75"/>
      <c r="TSR649" s="118"/>
      <c r="TSS649" s="74"/>
      <c r="TST649" s="75"/>
      <c r="TSU649" s="118"/>
      <c r="TSV649" s="74"/>
      <c r="TSW649" s="75"/>
      <c r="TSX649" s="118"/>
      <c r="TSY649" s="74"/>
      <c r="TSZ649" s="75"/>
      <c r="TTA649" s="118"/>
      <c r="TTB649" s="74"/>
      <c r="TTC649" s="75"/>
      <c r="TTD649" s="118"/>
      <c r="TTE649" s="74"/>
      <c r="TTF649" s="75"/>
      <c r="TTG649" s="118"/>
      <c r="TTH649" s="74"/>
      <c r="TTI649" s="75"/>
      <c r="TTJ649" s="118"/>
      <c r="TTK649" s="74"/>
      <c r="TTL649" s="75"/>
      <c r="TTM649" s="118"/>
      <c r="TTN649" s="74"/>
      <c r="TTO649" s="75"/>
      <c r="TTP649" s="118"/>
      <c r="TTQ649" s="74"/>
      <c r="TTR649" s="75"/>
      <c r="TTS649" s="118"/>
      <c r="TTT649" s="74"/>
      <c r="TTU649" s="75"/>
      <c r="TTV649" s="118"/>
      <c r="TTW649" s="74"/>
      <c r="TTX649" s="75"/>
      <c r="TTY649" s="118"/>
      <c r="TTZ649" s="74"/>
      <c r="TUA649" s="75"/>
      <c r="TUB649" s="118"/>
      <c r="TUC649" s="74"/>
      <c r="TUD649" s="75"/>
      <c r="TUE649" s="118"/>
      <c r="TUF649" s="74"/>
      <c r="TUG649" s="75"/>
      <c r="TUH649" s="118"/>
      <c r="TUI649" s="74"/>
      <c r="TUJ649" s="75"/>
      <c r="TUK649" s="118"/>
      <c r="TUL649" s="74"/>
      <c r="TUM649" s="75"/>
      <c r="TUN649" s="118"/>
      <c r="TUO649" s="74"/>
      <c r="TUP649" s="75"/>
      <c r="TUQ649" s="118"/>
      <c r="TUR649" s="74"/>
      <c r="TUS649" s="75"/>
      <c r="TUT649" s="118"/>
      <c r="TUU649" s="74"/>
      <c r="TUV649" s="75"/>
      <c r="TUW649" s="118"/>
      <c r="TUX649" s="74"/>
      <c r="TUY649" s="75"/>
      <c r="TUZ649" s="118"/>
      <c r="TVA649" s="74"/>
      <c r="TVB649" s="75"/>
      <c r="TVC649" s="118"/>
      <c r="TVD649" s="74"/>
      <c r="TVE649" s="75"/>
      <c r="TVF649" s="118"/>
      <c r="TVG649" s="74"/>
      <c r="TVH649" s="75"/>
      <c r="TVI649" s="118"/>
      <c r="TVJ649" s="74"/>
      <c r="TVK649" s="75"/>
      <c r="TVL649" s="118"/>
      <c r="TVM649" s="74"/>
      <c r="TVN649" s="75"/>
      <c r="TVO649" s="118"/>
      <c r="TVP649" s="74"/>
      <c r="TVQ649" s="75"/>
      <c r="TVR649" s="118"/>
      <c r="TVS649" s="74"/>
      <c r="TVT649" s="75"/>
      <c r="TVU649" s="118"/>
      <c r="TVV649" s="74"/>
      <c r="TVW649" s="75"/>
      <c r="TVX649" s="118"/>
      <c r="TVY649" s="74"/>
      <c r="TVZ649" s="75"/>
      <c r="TWA649" s="118"/>
      <c r="TWB649" s="74"/>
      <c r="TWC649" s="75"/>
      <c r="TWD649" s="118"/>
      <c r="TWE649" s="74"/>
      <c r="TWF649" s="75"/>
      <c r="TWG649" s="118"/>
      <c r="TWH649" s="74"/>
      <c r="TWI649" s="75"/>
      <c r="TWJ649" s="118"/>
      <c r="TWK649" s="74"/>
      <c r="TWL649" s="75"/>
      <c r="TWM649" s="118"/>
      <c r="TWN649" s="74"/>
      <c r="TWO649" s="75"/>
      <c r="TWP649" s="118"/>
      <c r="TWQ649" s="74"/>
      <c r="TWR649" s="75"/>
      <c r="TWS649" s="118"/>
      <c r="TWT649" s="74"/>
      <c r="TWU649" s="75"/>
      <c r="TWV649" s="118"/>
      <c r="TWW649" s="74"/>
      <c r="TWX649" s="75"/>
      <c r="TWY649" s="118"/>
      <c r="TWZ649" s="74"/>
      <c r="TXA649" s="75"/>
      <c r="TXB649" s="118"/>
      <c r="TXC649" s="74"/>
      <c r="TXD649" s="75"/>
      <c r="TXE649" s="118"/>
      <c r="TXF649" s="74"/>
      <c r="TXG649" s="75"/>
      <c r="TXH649" s="118"/>
      <c r="TXI649" s="74"/>
      <c r="TXJ649" s="75"/>
      <c r="TXK649" s="118"/>
      <c r="TXL649" s="74"/>
      <c r="TXM649" s="75"/>
      <c r="TXN649" s="118"/>
      <c r="TXO649" s="74"/>
      <c r="TXP649" s="75"/>
      <c r="TXQ649" s="118"/>
      <c r="TXR649" s="74"/>
      <c r="TXS649" s="75"/>
      <c r="TXT649" s="118"/>
      <c r="TXU649" s="74"/>
      <c r="TXV649" s="75"/>
      <c r="TXW649" s="118"/>
      <c r="TXX649" s="74"/>
      <c r="TXY649" s="75"/>
      <c r="TXZ649" s="118"/>
      <c r="TYA649" s="74"/>
      <c r="TYB649" s="75"/>
      <c r="TYC649" s="118"/>
      <c r="TYD649" s="74"/>
      <c r="TYE649" s="75"/>
      <c r="TYF649" s="118"/>
      <c r="TYG649" s="74"/>
      <c r="TYH649" s="75"/>
      <c r="TYI649" s="118"/>
      <c r="TYJ649" s="74"/>
      <c r="TYK649" s="75"/>
      <c r="TYL649" s="118"/>
      <c r="TYM649" s="74"/>
      <c r="TYN649" s="75"/>
      <c r="TYO649" s="118"/>
      <c r="TYP649" s="74"/>
      <c r="TYQ649" s="75"/>
      <c r="TYR649" s="118"/>
      <c r="TYS649" s="74"/>
      <c r="TYT649" s="75"/>
      <c r="TYU649" s="118"/>
      <c r="TYV649" s="74"/>
      <c r="TYW649" s="75"/>
      <c r="TYX649" s="118"/>
      <c r="TYY649" s="74"/>
      <c r="TYZ649" s="75"/>
      <c r="TZA649" s="118"/>
      <c r="TZB649" s="74"/>
      <c r="TZC649" s="75"/>
      <c r="TZD649" s="118"/>
      <c r="TZE649" s="74"/>
      <c r="TZF649" s="75"/>
      <c r="TZG649" s="118"/>
      <c r="TZH649" s="74"/>
      <c r="TZI649" s="75"/>
      <c r="TZJ649" s="118"/>
      <c r="TZK649" s="74"/>
      <c r="TZL649" s="75"/>
      <c r="TZM649" s="118"/>
      <c r="TZN649" s="74"/>
      <c r="TZO649" s="75"/>
      <c r="TZP649" s="118"/>
      <c r="TZQ649" s="74"/>
      <c r="TZR649" s="75"/>
      <c r="TZS649" s="118"/>
      <c r="TZT649" s="74"/>
      <c r="TZU649" s="75"/>
      <c r="TZV649" s="118"/>
      <c r="TZW649" s="74"/>
      <c r="TZX649" s="75"/>
      <c r="TZY649" s="118"/>
      <c r="TZZ649" s="74"/>
      <c r="UAA649" s="75"/>
      <c r="UAB649" s="118"/>
      <c r="UAC649" s="74"/>
      <c r="UAD649" s="75"/>
      <c r="UAE649" s="118"/>
      <c r="UAF649" s="74"/>
      <c r="UAG649" s="75"/>
      <c r="UAH649" s="118"/>
      <c r="UAI649" s="74"/>
      <c r="UAJ649" s="75"/>
      <c r="UAK649" s="118"/>
      <c r="UAL649" s="74"/>
      <c r="UAM649" s="75"/>
      <c r="UAN649" s="118"/>
      <c r="UAO649" s="74"/>
      <c r="UAP649" s="75"/>
      <c r="UAQ649" s="118"/>
      <c r="UAR649" s="74"/>
      <c r="UAS649" s="75"/>
      <c r="UAT649" s="118"/>
      <c r="UAU649" s="74"/>
      <c r="UAV649" s="75"/>
      <c r="UAW649" s="118"/>
      <c r="UAX649" s="74"/>
      <c r="UAY649" s="75"/>
      <c r="UAZ649" s="118"/>
      <c r="UBA649" s="74"/>
      <c r="UBB649" s="75"/>
      <c r="UBC649" s="118"/>
      <c r="UBD649" s="74"/>
      <c r="UBE649" s="75"/>
      <c r="UBF649" s="118"/>
      <c r="UBG649" s="74"/>
      <c r="UBH649" s="75"/>
      <c r="UBI649" s="118"/>
      <c r="UBJ649" s="74"/>
      <c r="UBK649" s="75"/>
      <c r="UBL649" s="118"/>
      <c r="UBM649" s="74"/>
      <c r="UBN649" s="75"/>
      <c r="UBO649" s="118"/>
      <c r="UBP649" s="74"/>
      <c r="UBQ649" s="75"/>
      <c r="UBR649" s="118"/>
      <c r="UBS649" s="74"/>
      <c r="UBT649" s="75"/>
      <c r="UBU649" s="118"/>
      <c r="UBV649" s="74"/>
      <c r="UBW649" s="75"/>
      <c r="UBX649" s="118"/>
      <c r="UBY649" s="74"/>
      <c r="UBZ649" s="75"/>
      <c r="UCA649" s="118"/>
      <c r="UCB649" s="74"/>
      <c r="UCC649" s="75"/>
      <c r="UCD649" s="118"/>
      <c r="UCE649" s="74"/>
      <c r="UCF649" s="75"/>
      <c r="UCG649" s="118"/>
      <c r="UCH649" s="74"/>
      <c r="UCI649" s="75"/>
      <c r="UCJ649" s="118"/>
      <c r="UCK649" s="74"/>
      <c r="UCL649" s="75"/>
      <c r="UCM649" s="118"/>
      <c r="UCN649" s="74"/>
      <c r="UCO649" s="75"/>
      <c r="UCP649" s="118"/>
      <c r="UCQ649" s="74"/>
      <c r="UCR649" s="75"/>
      <c r="UCS649" s="118"/>
      <c r="UCT649" s="74"/>
      <c r="UCU649" s="75"/>
      <c r="UCV649" s="118"/>
      <c r="UCW649" s="74"/>
      <c r="UCX649" s="75"/>
      <c r="UCY649" s="118"/>
      <c r="UCZ649" s="74"/>
      <c r="UDA649" s="75"/>
      <c r="UDB649" s="118"/>
      <c r="UDC649" s="74"/>
      <c r="UDD649" s="75"/>
      <c r="UDE649" s="118"/>
      <c r="UDF649" s="74"/>
      <c r="UDG649" s="75"/>
      <c r="UDH649" s="118"/>
      <c r="UDI649" s="74"/>
      <c r="UDJ649" s="75"/>
      <c r="UDK649" s="118"/>
      <c r="UDL649" s="74"/>
      <c r="UDM649" s="75"/>
      <c r="UDN649" s="118"/>
      <c r="UDO649" s="74"/>
      <c r="UDP649" s="75"/>
      <c r="UDQ649" s="118"/>
      <c r="UDR649" s="74"/>
      <c r="UDS649" s="75"/>
      <c r="UDT649" s="118"/>
      <c r="UDU649" s="74"/>
      <c r="UDV649" s="75"/>
      <c r="UDW649" s="118"/>
      <c r="UDX649" s="74"/>
      <c r="UDY649" s="75"/>
      <c r="UDZ649" s="118"/>
      <c r="UEA649" s="74"/>
      <c r="UEB649" s="75"/>
      <c r="UEC649" s="118"/>
      <c r="UED649" s="74"/>
      <c r="UEE649" s="75"/>
      <c r="UEF649" s="118"/>
      <c r="UEG649" s="74"/>
      <c r="UEH649" s="75"/>
      <c r="UEI649" s="118"/>
      <c r="UEJ649" s="74"/>
      <c r="UEK649" s="75"/>
      <c r="UEL649" s="118"/>
      <c r="UEM649" s="74"/>
      <c r="UEN649" s="75"/>
      <c r="UEO649" s="118"/>
      <c r="UEP649" s="74"/>
      <c r="UEQ649" s="75"/>
      <c r="UER649" s="118"/>
      <c r="UES649" s="74"/>
      <c r="UET649" s="75"/>
      <c r="UEU649" s="118"/>
      <c r="UEV649" s="74"/>
      <c r="UEW649" s="75"/>
      <c r="UEX649" s="118"/>
      <c r="UEY649" s="74"/>
      <c r="UEZ649" s="75"/>
      <c r="UFA649" s="118"/>
      <c r="UFB649" s="74"/>
      <c r="UFC649" s="75"/>
      <c r="UFD649" s="118"/>
      <c r="UFE649" s="74"/>
      <c r="UFF649" s="75"/>
      <c r="UFG649" s="118"/>
      <c r="UFH649" s="74"/>
      <c r="UFI649" s="75"/>
      <c r="UFJ649" s="118"/>
      <c r="UFK649" s="74"/>
      <c r="UFL649" s="75"/>
      <c r="UFM649" s="118"/>
      <c r="UFN649" s="74"/>
      <c r="UFO649" s="75"/>
      <c r="UFP649" s="118"/>
      <c r="UFQ649" s="74"/>
      <c r="UFR649" s="75"/>
      <c r="UFS649" s="118"/>
      <c r="UFT649" s="74"/>
      <c r="UFU649" s="75"/>
      <c r="UFV649" s="118"/>
      <c r="UFW649" s="74"/>
      <c r="UFX649" s="75"/>
      <c r="UFY649" s="118"/>
      <c r="UFZ649" s="74"/>
      <c r="UGA649" s="75"/>
      <c r="UGB649" s="118"/>
      <c r="UGC649" s="74"/>
      <c r="UGD649" s="75"/>
      <c r="UGE649" s="118"/>
      <c r="UGF649" s="74"/>
      <c r="UGG649" s="75"/>
      <c r="UGH649" s="118"/>
      <c r="UGI649" s="74"/>
      <c r="UGJ649" s="75"/>
      <c r="UGK649" s="118"/>
      <c r="UGL649" s="74"/>
      <c r="UGM649" s="75"/>
      <c r="UGN649" s="118"/>
      <c r="UGO649" s="74"/>
      <c r="UGP649" s="75"/>
      <c r="UGQ649" s="118"/>
      <c r="UGR649" s="74"/>
      <c r="UGS649" s="75"/>
      <c r="UGT649" s="118"/>
      <c r="UGU649" s="74"/>
      <c r="UGV649" s="75"/>
      <c r="UGW649" s="118"/>
      <c r="UGX649" s="74"/>
      <c r="UGY649" s="75"/>
      <c r="UGZ649" s="118"/>
      <c r="UHA649" s="74"/>
      <c r="UHB649" s="75"/>
      <c r="UHC649" s="118"/>
      <c r="UHD649" s="74"/>
      <c r="UHE649" s="75"/>
      <c r="UHF649" s="118"/>
      <c r="UHG649" s="74"/>
      <c r="UHH649" s="75"/>
      <c r="UHI649" s="118"/>
      <c r="UHJ649" s="74"/>
      <c r="UHK649" s="75"/>
      <c r="UHL649" s="118"/>
      <c r="UHM649" s="74"/>
      <c r="UHN649" s="75"/>
      <c r="UHO649" s="118"/>
      <c r="UHP649" s="74"/>
      <c r="UHQ649" s="75"/>
      <c r="UHR649" s="118"/>
      <c r="UHS649" s="74"/>
      <c r="UHT649" s="75"/>
      <c r="UHU649" s="118"/>
      <c r="UHV649" s="74"/>
      <c r="UHW649" s="75"/>
      <c r="UHX649" s="118"/>
      <c r="UHY649" s="74"/>
      <c r="UHZ649" s="75"/>
      <c r="UIA649" s="118"/>
      <c r="UIB649" s="74"/>
      <c r="UIC649" s="75"/>
      <c r="UID649" s="118"/>
      <c r="UIE649" s="74"/>
      <c r="UIF649" s="75"/>
      <c r="UIG649" s="118"/>
      <c r="UIH649" s="74"/>
      <c r="UII649" s="75"/>
      <c r="UIJ649" s="118"/>
      <c r="UIK649" s="74"/>
      <c r="UIL649" s="75"/>
      <c r="UIM649" s="118"/>
      <c r="UIN649" s="74"/>
      <c r="UIO649" s="75"/>
      <c r="UIP649" s="118"/>
      <c r="UIQ649" s="74"/>
      <c r="UIR649" s="75"/>
      <c r="UIS649" s="118"/>
      <c r="UIT649" s="74"/>
      <c r="UIU649" s="75"/>
      <c r="UIV649" s="118"/>
      <c r="UIW649" s="74"/>
      <c r="UIX649" s="75"/>
      <c r="UIY649" s="118"/>
      <c r="UIZ649" s="74"/>
      <c r="UJA649" s="75"/>
      <c r="UJB649" s="118"/>
      <c r="UJC649" s="74"/>
      <c r="UJD649" s="75"/>
      <c r="UJE649" s="118"/>
      <c r="UJF649" s="74"/>
      <c r="UJG649" s="75"/>
      <c r="UJH649" s="118"/>
      <c r="UJI649" s="74"/>
      <c r="UJJ649" s="75"/>
      <c r="UJK649" s="118"/>
      <c r="UJL649" s="74"/>
      <c r="UJM649" s="75"/>
      <c r="UJN649" s="118"/>
      <c r="UJO649" s="74"/>
      <c r="UJP649" s="75"/>
      <c r="UJQ649" s="118"/>
      <c r="UJR649" s="74"/>
      <c r="UJS649" s="75"/>
      <c r="UJT649" s="118"/>
      <c r="UJU649" s="74"/>
      <c r="UJV649" s="75"/>
      <c r="UJW649" s="118"/>
      <c r="UJX649" s="74"/>
      <c r="UJY649" s="75"/>
      <c r="UJZ649" s="118"/>
      <c r="UKA649" s="74"/>
      <c r="UKB649" s="75"/>
      <c r="UKC649" s="118"/>
      <c r="UKD649" s="74"/>
      <c r="UKE649" s="75"/>
      <c r="UKF649" s="118"/>
      <c r="UKG649" s="74"/>
      <c r="UKH649" s="75"/>
      <c r="UKI649" s="118"/>
      <c r="UKJ649" s="74"/>
      <c r="UKK649" s="75"/>
      <c r="UKL649" s="118"/>
      <c r="UKM649" s="74"/>
      <c r="UKN649" s="75"/>
      <c r="UKO649" s="118"/>
      <c r="UKP649" s="74"/>
      <c r="UKQ649" s="75"/>
      <c r="UKR649" s="118"/>
      <c r="UKS649" s="74"/>
      <c r="UKT649" s="75"/>
      <c r="UKU649" s="118"/>
      <c r="UKV649" s="74"/>
      <c r="UKW649" s="75"/>
      <c r="UKX649" s="118"/>
      <c r="UKY649" s="74"/>
      <c r="UKZ649" s="75"/>
      <c r="ULA649" s="118"/>
      <c r="ULB649" s="74"/>
      <c r="ULC649" s="75"/>
      <c r="ULD649" s="118"/>
      <c r="ULE649" s="74"/>
      <c r="ULF649" s="75"/>
      <c r="ULG649" s="118"/>
      <c r="ULH649" s="74"/>
      <c r="ULI649" s="75"/>
      <c r="ULJ649" s="118"/>
      <c r="ULK649" s="74"/>
      <c r="ULL649" s="75"/>
      <c r="ULM649" s="118"/>
      <c r="ULN649" s="74"/>
      <c r="ULO649" s="75"/>
      <c r="ULP649" s="118"/>
      <c r="ULQ649" s="74"/>
      <c r="ULR649" s="75"/>
      <c r="ULS649" s="118"/>
      <c r="ULT649" s="74"/>
      <c r="ULU649" s="75"/>
      <c r="ULV649" s="118"/>
      <c r="ULW649" s="74"/>
      <c r="ULX649" s="75"/>
      <c r="ULY649" s="118"/>
      <c r="ULZ649" s="74"/>
      <c r="UMA649" s="75"/>
      <c r="UMB649" s="118"/>
      <c r="UMC649" s="74"/>
      <c r="UMD649" s="75"/>
      <c r="UME649" s="118"/>
      <c r="UMF649" s="74"/>
      <c r="UMG649" s="75"/>
      <c r="UMH649" s="118"/>
      <c r="UMI649" s="74"/>
      <c r="UMJ649" s="75"/>
      <c r="UMK649" s="118"/>
      <c r="UML649" s="74"/>
      <c r="UMM649" s="75"/>
      <c r="UMN649" s="118"/>
      <c r="UMO649" s="74"/>
      <c r="UMP649" s="75"/>
      <c r="UMQ649" s="118"/>
      <c r="UMR649" s="74"/>
      <c r="UMS649" s="75"/>
      <c r="UMT649" s="118"/>
      <c r="UMU649" s="74"/>
      <c r="UMV649" s="75"/>
      <c r="UMW649" s="118"/>
      <c r="UMX649" s="74"/>
      <c r="UMY649" s="75"/>
      <c r="UMZ649" s="118"/>
      <c r="UNA649" s="74"/>
      <c r="UNB649" s="75"/>
      <c r="UNC649" s="118"/>
      <c r="UND649" s="74"/>
      <c r="UNE649" s="75"/>
      <c r="UNF649" s="118"/>
      <c r="UNG649" s="74"/>
      <c r="UNH649" s="75"/>
      <c r="UNI649" s="118"/>
      <c r="UNJ649" s="74"/>
      <c r="UNK649" s="75"/>
      <c r="UNL649" s="118"/>
      <c r="UNM649" s="74"/>
      <c r="UNN649" s="75"/>
      <c r="UNO649" s="118"/>
      <c r="UNP649" s="74"/>
      <c r="UNQ649" s="75"/>
      <c r="UNR649" s="118"/>
      <c r="UNS649" s="74"/>
      <c r="UNT649" s="75"/>
      <c r="UNU649" s="118"/>
      <c r="UNV649" s="74"/>
      <c r="UNW649" s="75"/>
      <c r="UNX649" s="118"/>
      <c r="UNY649" s="74"/>
      <c r="UNZ649" s="75"/>
      <c r="UOA649" s="118"/>
      <c r="UOB649" s="74"/>
      <c r="UOC649" s="75"/>
      <c r="UOD649" s="118"/>
      <c r="UOE649" s="74"/>
      <c r="UOF649" s="75"/>
      <c r="UOG649" s="118"/>
      <c r="UOH649" s="74"/>
      <c r="UOI649" s="75"/>
      <c r="UOJ649" s="118"/>
      <c r="UOK649" s="74"/>
      <c r="UOL649" s="75"/>
      <c r="UOM649" s="118"/>
      <c r="UON649" s="74"/>
      <c r="UOO649" s="75"/>
      <c r="UOP649" s="118"/>
      <c r="UOQ649" s="74"/>
      <c r="UOR649" s="75"/>
      <c r="UOS649" s="118"/>
      <c r="UOT649" s="74"/>
      <c r="UOU649" s="75"/>
      <c r="UOV649" s="118"/>
      <c r="UOW649" s="74"/>
      <c r="UOX649" s="75"/>
      <c r="UOY649" s="118"/>
      <c r="UOZ649" s="74"/>
      <c r="UPA649" s="75"/>
      <c r="UPB649" s="118"/>
      <c r="UPC649" s="74"/>
      <c r="UPD649" s="75"/>
      <c r="UPE649" s="118"/>
      <c r="UPF649" s="74"/>
      <c r="UPG649" s="75"/>
      <c r="UPH649" s="118"/>
      <c r="UPI649" s="74"/>
      <c r="UPJ649" s="75"/>
      <c r="UPK649" s="118"/>
      <c r="UPL649" s="74"/>
      <c r="UPM649" s="75"/>
      <c r="UPN649" s="118"/>
      <c r="UPO649" s="74"/>
      <c r="UPP649" s="75"/>
      <c r="UPQ649" s="118"/>
      <c r="UPR649" s="74"/>
      <c r="UPS649" s="75"/>
      <c r="UPT649" s="118"/>
      <c r="UPU649" s="74"/>
      <c r="UPV649" s="75"/>
      <c r="UPW649" s="118"/>
      <c r="UPX649" s="74"/>
      <c r="UPY649" s="75"/>
      <c r="UPZ649" s="118"/>
      <c r="UQA649" s="74"/>
      <c r="UQB649" s="75"/>
      <c r="UQC649" s="118"/>
      <c r="UQD649" s="74"/>
      <c r="UQE649" s="75"/>
      <c r="UQF649" s="118"/>
      <c r="UQG649" s="74"/>
      <c r="UQH649" s="75"/>
      <c r="UQI649" s="118"/>
      <c r="UQJ649" s="74"/>
      <c r="UQK649" s="75"/>
      <c r="UQL649" s="118"/>
      <c r="UQM649" s="74"/>
      <c r="UQN649" s="75"/>
      <c r="UQO649" s="118"/>
      <c r="UQP649" s="74"/>
      <c r="UQQ649" s="75"/>
      <c r="UQR649" s="118"/>
      <c r="UQS649" s="74"/>
      <c r="UQT649" s="75"/>
      <c r="UQU649" s="118"/>
      <c r="UQV649" s="74"/>
      <c r="UQW649" s="75"/>
      <c r="UQX649" s="118"/>
      <c r="UQY649" s="74"/>
      <c r="UQZ649" s="75"/>
      <c r="URA649" s="118"/>
      <c r="URB649" s="74"/>
      <c r="URC649" s="75"/>
      <c r="URD649" s="118"/>
      <c r="URE649" s="74"/>
      <c r="URF649" s="75"/>
      <c r="URG649" s="118"/>
      <c r="URH649" s="74"/>
      <c r="URI649" s="75"/>
      <c r="URJ649" s="118"/>
      <c r="URK649" s="74"/>
      <c r="URL649" s="75"/>
      <c r="URM649" s="118"/>
      <c r="URN649" s="74"/>
      <c r="URO649" s="75"/>
      <c r="URP649" s="118"/>
      <c r="URQ649" s="74"/>
      <c r="URR649" s="75"/>
      <c r="URS649" s="118"/>
      <c r="URT649" s="74"/>
      <c r="URU649" s="75"/>
      <c r="URV649" s="118"/>
      <c r="URW649" s="74"/>
      <c r="URX649" s="75"/>
      <c r="URY649" s="118"/>
      <c r="URZ649" s="74"/>
      <c r="USA649" s="75"/>
      <c r="USB649" s="118"/>
      <c r="USC649" s="74"/>
      <c r="USD649" s="75"/>
      <c r="USE649" s="118"/>
      <c r="USF649" s="74"/>
      <c r="USG649" s="75"/>
      <c r="USH649" s="118"/>
      <c r="USI649" s="74"/>
      <c r="USJ649" s="75"/>
      <c r="USK649" s="118"/>
      <c r="USL649" s="74"/>
      <c r="USM649" s="75"/>
      <c r="USN649" s="118"/>
      <c r="USO649" s="74"/>
      <c r="USP649" s="75"/>
      <c r="USQ649" s="118"/>
      <c r="USR649" s="74"/>
      <c r="USS649" s="75"/>
      <c r="UST649" s="118"/>
      <c r="USU649" s="74"/>
      <c r="USV649" s="75"/>
      <c r="USW649" s="118"/>
      <c r="USX649" s="74"/>
      <c r="USY649" s="75"/>
      <c r="USZ649" s="118"/>
      <c r="UTA649" s="74"/>
      <c r="UTB649" s="75"/>
      <c r="UTC649" s="118"/>
      <c r="UTD649" s="74"/>
      <c r="UTE649" s="75"/>
      <c r="UTF649" s="118"/>
      <c r="UTG649" s="74"/>
      <c r="UTH649" s="75"/>
      <c r="UTI649" s="118"/>
      <c r="UTJ649" s="74"/>
      <c r="UTK649" s="75"/>
      <c r="UTL649" s="118"/>
      <c r="UTM649" s="74"/>
      <c r="UTN649" s="75"/>
      <c r="UTO649" s="118"/>
      <c r="UTP649" s="74"/>
      <c r="UTQ649" s="75"/>
      <c r="UTR649" s="118"/>
      <c r="UTS649" s="74"/>
      <c r="UTT649" s="75"/>
      <c r="UTU649" s="118"/>
      <c r="UTV649" s="74"/>
      <c r="UTW649" s="75"/>
      <c r="UTX649" s="118"/>
      <c r="UTY649" s="74"/>
      <c r="UTZ649" s="75"/>
      <c r="UUA649" s="118"/>
      <c r="UUB649" s="74"/>
      <c r="UUC649" s="75"/>
      <c r="UUD649" s="118"/>
      <c r="UUE649" s="74"/>
      <c r="UUF649" s="75"/>
      <c r="UUG649" s="118"/>
      <c r="UUH649" s="74"/>
      <c r="UUI649" s="75"/>
      <c r="UUJ649" s="118"/>
      <c r="UUK649" s="74"/>
      <c r="UUL649" s="75"/>
      <c r="UUM649" s="118"/>
      <c r="UUN649" s="74"/>
      <c r="UUO649" s="75"/>
      <c r="UUP649" s="118"/>
      <c r="UUQ649" s="74"/>
      <c r="UUR649" s="75"/>
      <c r="UUS649" s="118"/>
      <c r="UUT649" s="74"/>
      <c r="UUU649" s="75"/>
      <c r="UUV649" s="118"/>
      <c r="UUW649" s="74"/>
      <c r="UUX649" s="75"/>
      <c r="UUY649" s="118"/>
      <c r="UUZ649" s="74"/>
      <c r="UVA649" s="75"/>
      <c r="UVB649" s="118"/>
      <c r="UVC649" s="74"/>
      <c r="UVD649" s="75"/>
      <c r="UVE649" s="118"/>
      <c r="UVF649" s="74"/>
      <c r="UVG649" s="75"/>
      <c r="UVH649" s="118"/>
      <c r="UVI649" s="74"/>
      <c r="UVJ649" s="75"/>
      <c r="UVK649" s="118"/>
      <c r="UVL649" s="74"/>
      <c r="UVM649" s="75"/>
      <c r="UVN649" s="118"/>
      <c r="UVO649" s="74"/>
      <c r="UVP649" s="75"/>
      <c r="UVQ649" s="118"/>
      <c r="UVR649" s="74"/>
      <c r="UVS649" s="75"/>
      <c r="UVT649" s="118"/>
      <c r="UVU649" s="74"/>
      <c r="UVV649" s="75"/>
      <c r="UVW649" s="118"/>
      <c r="UVX649" s="74"/>
      <c r="UVY649" s="75"/>
      <c r="UVZ649" s="118"/>
      <c r="UWA649" s="74"/>
      <c r="UWB649" s="75"/>
      <c r="UWC649" s="118"/>
      <c r="UWD649" s="74"/>
      <c r="UWE649" s="75"/>
      <c r="UWF649" s="118"/>
      <c r="UWG649" s="74"/>
      <c r="UWH649" s="75"/>
      <c r="UWI649" s="118"/>
      <c r="UWJ649" s="74"/>
      <c r="UWK649" s="75"/>
      <c r="UWL649" s="118"/>
      <c r="UWM649" s="74"/>
      <c r="UWN649" s="75"/>
      <c r="UWO649" s="118"/>
      <c r="UWP649" s="74"/>
      <c r="UWQ649" s="75"/>
      <c r="UWR649" s="118"/>
      <c r="UWS649" s="74"/>
      <c r="UWT649" s="75"/>
      <c r="UWU649" s="118"/>
      <c r="UWV649" s="74"/>
      <c r="UWW649" s="75"/>
      <c r="UWX649" s="118"/>
      <c r="UWY649" s="74"/>
      <c r="UWZ649" s="75"/>
      <c r="UXA649" s="118"/>
      <c r="UXB649" s="74"/>
      <c r="UXC649" s="75"/>
      <c r="UXD649" s="118"/>
      <c r="UXE649" s="74"/>
      <c r="UXF649" s="75"/>
      <c r="UXG649" s="118"/>
      <c r="UXH649" s="74"/>
      <c r="UXI649" s="75"/>
      <c r="UXJ649" s="118"/>
      <c r="UXK649" s="74"/>
      <c r="UXL649" s="75"/>
      <c r="UXM649" s="118"/>
      <c r="UXN649" s="74"/>
      <c r="UXO649" s="75"/>
      <c r="UXP649" s="118"/>
      <c r="UXQ649" s="74"/>
      <c r="UXR649" s="75"/>
      <c r="UXS649" s="118"/>
      <c r="UXT649" s="74"/>
      <c r="UXU649" s="75"/>
      <c r="UXV649" s="118"/>
      <c r="UXW649" s="74"/>
      <c r="UXX649" s="75"/>
      <c r="UXY649" s="118"/>
      <c r="UXZ649" s="74"/>
      <c r="UYA649" s="75"/>
      <c r="UYB649" s="118"/>
      <c r="UYC649" s="74"/>
      <c r="UYD649" s="75"/>
      <c r="UYE649" s="118"/>
      <c r="UYF649" s="74"/>
      <c r="UYG649" s="75"/>
      <c r="UYH649" s="118"/>
      <c r="UYI649" s="74"/>
      <c r="UYJ649" s="75"/>
      <c r="UYK649" s="118"/>
      <c r="UYL649" s="74"/>
      <c r="UYM649" s="75"/>
      <c r="UYN649" s="118"/>
      <c r="UYO649" s="74"/>
      <c r="UYP649" s="75"/>
      <c r="UYQ649" s="118"/>
      <c r="UYR649" s="74"/>
      <c r="UYS649" s="75"/>
      <c r="UYT649" s="118"/>
      <c r="UYU649" s="74"/>
      <c r="UYV649" s="75"/>
      <c r="UYW649" s="118"/>
      <c r="UYX649" s="74"/>
      <c r="UYY649" s="75"/>
      <c r="UYZ649" s="118"/>
      <c r="UZA649" s="74"/>
      <c r="UZB649" s="75"/>
      <c r="UZC649" s="118"/>
      <c r="UZD649" s="74"/>
      <c r="UZE649" s="75"/>
      <c r="UZF649" s="118"/>
      <c r="UZG649" s="74"/>
      <c r="UZH649" s="75"/>
      <c r="UZI649" s="118"/>
      <c r="UZJ649" s="74"/>
      <c r="UZK649" s="75"/>
      <c r="UZL649" s="118"/>
      <c r="UZM649" s="74"/>
      <c r="UZN649" s="75"/>
      <c r="UZO649" s="118"/>
      <c r="UZP649" s="74"/>
      <c r="UZQ649" s="75"/>
      <c r="UZR649" s="118"/>
      <c r="UZS649" s="74"/>
      <c r="UZT649" s="75"/>
      <c r="UZU649" s="118"/>
      <c r="UZV649" s="74"/>
      <c r="UZW649" s="75"/>
      <c r="UZX649" s="118"/>
      <c r="UZY649" s="74"/>
      <c r="UZZ649" s="75"/>
      <c r="VAA649" s="118"/>
      <c r="VAB649" s="74"/>
      <c r="VAC649" s="75"/>
      <c r="VAD649" s="118"/>
      <c r="VAE649" s="74"/>
      <c r="VAF649" s="75"/>
      <c r="VAG649" s="118"/>
      <c r="VAH649" s="74"/>
      <c r="VAI649" s="75"/>
      <c r="VAJ649" s="118"/>
      <c r="VAK649" s="74"/>
      <c r="VAL649" s="75"/>
      <c r="VAM649" s="118"/>
      <c r="VAN649" s="74"/>
      <c r="VAO649" s="75"/>
      <c r="VAP649" s="118"/>
      <c r="VAQ649" s="74"/>
      <c r="VAR649" s="75"/>
      <c r="VAS649" s="118"/>
      <c r="VAT649" s="74"/>
      <c r="VAU649" s="75"/>
      <c r="VAV649" s="118"/>
      <c r="VAW649" s="74"/>
      <c r="VAX649" s="75"/>
      <c r="VAY649" s="118"/>
      <c r="VAZ649" s="74"/>
      <c r="VBA649" s="75"/>
      <c r="VBB649" s="118"/>
      <c r="VBC649" s="74"/>
      <c r="VBD649" s="75"/>
      <c r="VBE649" s="118"/>
      <c r="VBF649" s="74"/>
      <c r="VBG649" s="75"/>
      <c r="VBH649" s="118"/>
      <c r="VBI649" s="74"/>
      <c r="VBJ649" s="75"/>
      <c r="VBK649" s="118"/>
      <c r="VBL649" s="74"/>
      <c r="VBM649" s="75"/>
      <c r="VBN649" s="118"/>
      <c r="VBO649" s="74"/>
      <c r="VBP649" s="75"/>
      <c r="VBQ649" s="118"/>
      <c r="VBR649" s="74"/>
      <c r="VBS649" s="75"/>
      <c r="VBT649" s="118"/>
      <c r="VBU649" s="74"/>
      <c r="VBV649" s="75"/>
      <c r="VBW649" s="118"/>
      <c r="VBX649" s="74"/>
      <c r="VBY649" s="75"/>
      <c r="VBZ649" s="118"/>
      <c r="VCA649" s="74"/>
      <c r="VCB649" s="75"/>
      <c r="VCC649" s="118"/>
      <c r="VCD649" s="74"/>
      <c r="VCE649" s="75"/>
      <c r="VCF649" s="118"/>
      <c r="VCG649" s="74"/>
      <c r="VCH649" s="75"/>
      <c r="VCI649" s="118"/>
      <c r="VCJ649" s="74"/>
      <c r="VCK649" s="75"/>
      <c r="VCL649" s="118"/>
      <c r="VCM649" s="74"/>
      <c r="VCN649" s="75"/>
      <c r="VCO649" s="118"/>
      <c r="VCP649" s="74"/>
      <c r="VCQ649" s="75"/>
      <c r="VCR649" s="118"/>
      <c r="VCS649" s="74"/>
      <c r="VCT649" s="75"/>
      <c r="VCU649" s="118"/>
      <c r="VCV649" s="74"/>
      <c r="VCW649" s="75"/>
      <c r="VCX649" s="118"/>
      <c r="VCY649" s="74"/>
      <c r="VCZ649" s="75"/>
      <c r="VDA649" s="118"/>
      <c r="VDB649" s="74"/>
      <c r="VDC649" s="75"/>
      <c r="VDD649" s="118"/>
      <c r="VDE649" s="74"/>
      <c r="VDF649" s="75"/>
      <c r="VDG649" s="118"/>
      <c r="VDH649" s="74"/>
      <c r="VDI649" s="75"/>
      <c r="VDJ649" s="118"/>
      <c r="VDK649" s="74"/>
      <c r="VDL649" s="75"/>
      <c r="VDM649" s="118"/>
      <c r="VDN649" s="74"/>
      <c r="VDO649" s="75"/>
      <c r="VDP649" s="118"/>
      <c r="VDQ649" s="74"/>
      <c r="VDR649" s="75"/>
      <c r="VDS649" s="118"/>
      <c r="VDT649" s="74"/>
      <c r="VDU649" s="75"/>
      <c r="VDV649" s="118"/>
      <c r="VDW649" s="74"/>
      <c r="VDX649" s="75"/>
      <c r="VDY649" s="118"/>
      <c r="VDZ649" s="74"/>
      <c r="VEA649" s="75"/>
      <c r="VEB649" s="118"/>
      <c r="VEC649" s="74"/>
      <c r="VED649" s="75"/>
      <c r="VEE649" s="118"/>
      <c r="VEF649" s="74"/>
      <c r="VEG649" s="75"/>
      <c r="VEH649" s="118"/>
      <c r="VEI649" s="74"/>
      <c r="VEJ649" s="75"/>
      <c r="VEK649" s="118"/>
      <c r="VEL649" s="74"/>
      <c r="VEM649" s="75"/>
      <c r="VEN649" s="118"/>
      <c r="VEO649" s="74"/>
      <c r="VEP649" s="75"/>
      <c r="VEQ649" s="118"/>
      <c r="VER649" s="74"/>
      <c r="VES649" s="75"/>
      <c r="VET649" s="118"/>
      <c r="VEU649" s="74"/>
      <c r="VEV649" s="75"/>
      <c r="VEW649" s="118"/>
      <c r="VEX649" s="74"/>
      <c r="VEY649" s="75"/>
      <c r="VEZ649" s="118"/>
      <c r="VFA649" s="74"/>
      <c r="VFB649" s="75"/>
      <c r="VFC649" s="118"/>
      <c r="VFD649" s="74"/>
      <c r="VFE649" s="75"/>
      <c r="VFF649" s="118"/>
      <c r="VFG649" s="74"/>
      <c r="VFH649" s="75"/>
      <c r="VFI649" s="118"/>
      <c r="VFJ649" s="74"/>
      <c r="VFK649" s="75"/>
      <c r="VFL649" s="118"/>
      <c r="VFM649" s="74"/>
      <c r="VFN649" s="75"/>
      <c r="VFO649" s="118"/>
      <c r="VFP649" s="74"/>
      <c r="VFQ649" s="75"/>
      <c r="VFR649" s="118"/>
      <c r="VFS649" s="74"/>
      <c r="VFT649" s="75"/>
      <c r="VFU649" s="118"/>
      <c r="VFV649" s="74"/>
      <c r="VFW649" s="75"/>
      <c r="VFX649" s="118"/>
      <c r="VFY649" s="74"/>
      <c r="VFZ649" s="75"/>
      <c r="VGA649" s="118"/>
      <c r="VGB649" s="74"/>
      <c r="VGC649" s="75"/>
      <c r="VGD649" s="118"/>
      <c r="VGE649" s="74"/>
      <c r="VGF649" s="75"/>
      <c r="VGG649" s="118"/>
      <c r="VGH649" s="74"/>
      <c r="VGI649" s="75"/>
      <c r="VGJ649" s="118"/>
      <c r="VGK649" s="74"/>
      <c r="VGL649" s="75"/>
      <c r="VGM649" s="118"/>
      <c r="VGN649" s="74"/>
      <c r="VGO649" s="75"/>
      <c r="VGP649" s="118"/>
      <c r="VGQ649" s="74"/>
      <c r="VGR649" s="75"/>
      <c r="VGS649" s="118"/>
      <c r="VGT649" s="74"/>
      <c r="VGU649" s="75"/>
      <c r="VGV649" s="118"/>
      <c r="VGW649" s="74"/>
      <c r="VGX649" s="75"/>
      <c r="VGY649" s="118"/>
      <c r="VGZ649" s="74"/>
      <c r="VHA649" s="75"/>
      <c r="VHB649" s="118"/>
      <c r="VHC649" s="74"/>
      <c r="VHD649" s="75"/>
      <c r="VHE649" s="118"/>
      <c r="VHF649" s="74"/>
      <c r="VHG649" s="75"/>
      <c r="VHH649" s="118"/>
      <c r="VHI649" s="74"/>
      <c r="VHJ649" s="75"/>
      <c r="VHK649" s="118"/>
      <c r="VHL649" s="74"/>
      <c r="VHM649" s="75"/>
      <c r="VHN649" s="118"/>
      <c r="VHO649" s="74"/>
      <c r="VHP649" s="75"/>
      <c r="VHQ649" s="118"/>
      <c r="VHR649" s="74"/>
      <c r="VHS649" s="75"/>
      <c r="VHT649" s="118"/>
      <c r="VHU649" s="74"/>
      <c r="VHV649" s="75"/>
      <c r="VHW649" s="118"/>
      <c r="VHX649" s="74"/>
      <c r="VHY649" s="75"/>
      <c r="VHZ649" s="118"/>
      <c r="VIA649" s="74"/>
      <c r="VIB649" s="75"/>
      <c r="VIC649" s="118"/>
      <c r="VID649" s="74"/>
      <c r="VIE649" s="75"/>
      <c r="VIF649" s="118"/>
      <c r="VIG649" s="74"/>
      <c r="VIH649" s="75"/>
      <c r="VII649" s="118"/>
      <c r="VIJ649" s="74"/>
      <c r="VIK649" s="75"/>
      <c r="VIL649" s="118"/>
      <c r="VIM649" s="74"/>
      <c r="VIN649" s="75"/>
      <c r="VIO649" s="118"/>
      <c r="VIP649" s="74"/>
      <c r="VIQ649" s="75"/>
      <c r="VIR649" s="118"/>
      <c r="VIS649" s="74"/>
      <c r="VIT649" s="75"/>
      <c r="VIU649" s="118"/>
      <c r="VIV649" s="74"/>
      <c r="VIW649" s="75"/>
      <c r="VIX649" s="118"/>
      <c r="VIY649" s="74"/>
      <c r="VIZ649" s="75"/>
      <c r="VJA649" s="118"/>
      <c r="VJB649" s="74"/>
      <c r="VJC649" s="75"/>
      <c r="VJD649" s="118"/>
      <c r="VJE649" s="74"/>
      <c r="VJF649" s="75"/>
      <c r="VJG649" s="118"/>
      <c r="VJH649" s="74"/>
      <c r="VJI649" s="75"/>
      <c r="VJJ649" s="118"/>
      <c r="VJK649" s="74"/>
      <c r="VJL649" s="75"/>
      <c r="VJM649" s="118"/>
      <c r="VJN649" s="74"/>
      <c r="VJO649" s="75"/>
      <c r="VJP649" s="118"/>
      <c r="VJQ649" s="74"/>
      <c r="VJR649" s="75"/>
      <c r="VJS649" s="118"/>
      <c r="VJT649" s="74"/>
      <c r="VJU649" s="75"/>
      <c r="VJV649" s="118"/>
      <c r="VJW649" s="74"/>
      <c r="VJX649" s="75"/>
      <c r="VJY649" s="118"/>
      <c r="VJZ649" s="74"/>
      <c r="VKA649" s="75"/>
      <c r="VKB649" s="118"/>
      <c r="VKC649" s="74"/>
      <c r="VKD649" s="75"/>
      <c r="VKE649" s="118"/>
      <c r="VKF649" s="74"/>
      <c r="VKG649" s="75"/>
      <c r="VKH649" s="118"/>
      <c r="VKI649" s="74"/>
      <c r="VKJ649" s="75"/>
      <c r="VKK649" s="118"/>
      <c r="VKL649" s="74"/>
      <c r="VKM649" s="75"/>
      <c r="VKN649" s="118"/>
      <c r="VKO649" s="74"/>
      <c r="VKP649" s="75"/>
      <c r="VKQ649" s="118"/>
      <c r="VKR649" s="74"/>
      <c r="VKS649" s="75"/>
      <c r="VKT649" s="118"/>
      <c r="VKU649" s="74"/>
      <c r="VKV649" s="75"/>
      <c r="VKW649" s="118"/>
      <c r="VKX649" s="74"/>
      <c r="VKY649" s="75"/>
      <c r="VKZ649" s="118"/>
      <c r="VLA649" s="74"/>
      <c r="VLB649" s="75"/>
      <c r="VLC649" s="118"/>
      <c r="VLD649" s="74"/>
      <c r="VLE649" s="75"/>
      <c r="VLF649" s="118"/>
      <c r="VLG649" s="74"/>
      <c r="VLH649" s="75"/>
      <c r="VLI649" s="118"/>
      <c r="VLJ649" s="74"/>
      <c r="VLK649" s="75"/>
      <c r="VLL649" s="118"/>
      <c r="VLM649" s="74"/>
      <c r="VLN649" s="75"/>
      <c r="VLO649" s="118"/>
      <c r="VLP649" s="74"/>
      <c r="VLQ649" s="75"/>
      <c r="VLR649" s="118"/>
      <c r="VLS649" s="74"/>
      <c r="VLT649" s="75"/>
      <c r="VLU649" s="118"/>
      <c r="VLV649" s="74"/>
      <c r="VLW649" s="75"/>
      <c r="VLX649" s="118"/>
      <c r="VLY649" s="74"/>
      <c r="VLZ649" s="75"/>
      <c r="VMA649" s="118"/>
      <c r="VMB649" s="74"/>
      <c r="VMC649" s="75"/>
      <c r="VMD649" s="118"/>
      <c r="VME649" s="74"/>
      <c r="VMF649" s="75"/>
      <c r="VMG649" s="118"/>
      <c r="VMH649" s="74"/>
      <c r="VMI649" s="75"/>
      <c r="VMJ649" s="118"/>
      <c r="VMK649" s="74"/>
      <c r="VML649" s="75"/>
      <c r="VMM649" s="118"/>
      <c r="VMN649" s="74"/>
      <c r="VMO649" s="75"/>
      <c r="VMP649" s="118"/>
      <c r="VMQ649" s="74"/>
      <c r="VMR649" s="75"/>
      <c r="VMS649" s="118"/>
      <c r="VMT649" s="74"/>
      <c r="VMU649" s="75"/>
      <c r="VMV649" s="118"/>
      <c r="VMW649" s="74"/>
      <c r="VMX649" s="75"/>
      <c r="VMY649" s="118"/>
      <c r="VMZ649" s="74"/>
      <c r="VNA649" s="75"/>
      <c r="VNB649" s="118"/>
      <c r="VNC649" s="74"/>
      <c r="VND649" s="75"/>
      <c r="VNE649" s="118"/>
      <c r="VNF649" s="74"/>
      <c r="VNG649" s="75"/>
      <c r="VNH649" s="118"/>
      <c r="VNI649" s="74"/>
      <c r="VNJ649" s="75"/>
      <c r="VNK649" s="118"/>
      <c r="VNL649" s="74"/>
      <c r="VNM649" s="75"/>
      <c r="VNN649" s="118"/>
      <c r="VNO649" s="74"/>
      <c r="VNP649" s="75"/>
      <c r="VNQ649" s="118"/>
      <c r="VNR649" s="74"/>
      <c r="VNS649" s="75"/>
      <c r="VNT649" s="118"/>
      <c r="VNU649" s="74"/>
      <c r="VNV649" s="75"/>
      <c r="VNW649" s="118"/>
      <c r="VNX649" s="74"/>
      <c r="VNY649" s="75"/>
      <c r="VNZ649" s="118"/>
      <c r="VOA649" s="74"/>
      <c r="VOB649" s="75"/>
      <c r="VOC649" s="118"/>
      <c r="VOD649" s="74"/>
      <c r="VOE649" s="75"/>
      <c r="VOF649" s="118"/>
      <c r="VOG649" s="74"/>
      <c r="VOH649" s="75"/>
      <c r="VOI649" s="118"/>
      <c r="VOJ649" s="74"/>
      <c r="VOK649" s="75"/>
      <c r="VOL649" s="118"/>
      <c r="VOM649" s="74"/>
      <c r="VON649" s="75"/>
      <c r="VOO649" s="118"/>
      <c r="VOP649" s="74"/>
      <c r="VOQ649" s="75"/>
      <c r="VOR649" s="118"/>
      <c r="VOS649" s="74"/>
      <c r="VOT649" s="75"/>
      <c r="VOU649" s="118"/>
      <c r="VOV649" s="74"/>
      <c r="VOW649" s="75"/>
      <c r="VOX649" s="118"/>
      <c r="VOY649" s="74"/>
      <c r="VOZ649" s="75"/>
      <c r="VPA649" s="118"/>
      <c r="VPB649" s="74"/>
      <c r="VPC649" s="75"/>
      <c r="VPD649" s="118"/>
      <c r="VPE649" s="74"/>
      <c r="VPF649" s="75"/>
      <c r="VPG649" s="118"/>
      <c r="VPH649" s="74"/>
      <c r="VPI649" s="75"/>
      <c r="VPJ649" s="118"/>
      <c r="VPK649" s="74"/>
      <c r="VPL649" s="75"/>
      <c r="VPM649" s="118"/>
      <c r="VPN649" s="74"/>
      <c r="VPO649" s="75"/>
      <c r="VPP649" s="118"/>
      <c r="VPQ649" s="74"/>
      <c r="VPR649" s="75"/>
      <c r="VPS649" s="118"/>
      <c r="VPT649" s="74"/>
      <c r="VPU649" s="75"/>
      <c r="VPV649" s="118"/>
      <c r="VPW649" s="74"/>
      <c r="VPX649" s="75"/>
      <c r="VPY649" s="118"/>
      <c r="VPZ649" s="74"/>
      <c r="VQA649" s="75"/>
      <c r="VQB649" s="118"/>
      <c r="VQC649" s="74"/>
      <c r="VQD649" s="75"/>
      <c r="VQE649" s="118"/>
      <c r="VQF649" s="74"/>
      <c r="VQG649" s="75"/>
      <c r="VQH649" s="118"/>
      <c r="VQI649" s="74"/>
      <c r="VQJ649" s="75"/>
      <c r="VQK649" s="118"/>
      <c r="VQL649" s="74"/>
      <c r="VQM649" s="75"/>
      <c r="VQN649" s="118"/>
      <c r="VQO649" s="74"/>
      <c r="VQP649" s="75"/>
      <c r="VQQ649" s="118"/>
      <c r="VQR649" s="74"/>
      <c r="VQS649" s="75"/>
      <c r="VQT649" s="118"/>
      <c r="VQU649" s="74"/>
      <c r="VQV649" s="75"/>
      <c r="VQW649" s="118"/>
      <c r="VQX649" s="74"/>
      <c r="VQY649" s="75"/>
      <c r="VQZ649" s="118"/>
      <c r="VRA649" s="74"/>
      <c r="VRB649" s="75"/>
      <c r="VRC649" s="118"/>
      <c r="VRD649" s="74"/>
      <c r="VRE649" s="75"/>
      <c r="VRF649" s="118"/>
      <c r="VRG649" s="74"/>
      <c r="VRH649" s="75"/>
      <c r="VRI649" s="118"/>
      <c r="VRJ649" s="74"/>
      <c r="VRK649" s="75"/>
      <c r="VRL649" s="118"/>
      <c r="VRM649" s="74"/>
      <c r="VRN649" s="75"/>
      <c r="VRO649" s="118"/>
      <c r="VRP649" s="74"/>
      <c r="VRQ649" s="75"/>
      <c r="VRR649" s="118"/>
      <c r="VRS649" s="74"/>
      <c r="VRT649" s="75"/>
      <c r="VRU649" s="118"/>
      <c r="VRV649" s="74"/>
      <c r="VRW649" s="75"/>
      <c r="VRX649" s="118"/>
      <c r="VRY649" s="74"/>
      <c r="VRZ649" s="75"/>
      <c r="VSA649" s="118"/>
      <c r="VSB649" s="74"/>
      <c r="VSC649" s="75"/>
      <c r="VSD649" s="118"/>
      <c r="VSE649" s="74"/>
      <c r="VSF649" s="75"/>
      <c r="VSG649" s="118"/>
      <c r="VSH649" s="74"/>
      <c r="VSI649" s="75"/>
      <c r="VSJ649" s="118"/>
      <c r="VSK649" s="74"/>
      <c r="VSL649" s="75"/>
      <c r="VSM649" s="118"/>
      <c r="VSN649" s="74"/>
      <c r="VSO649" s="75"/>
      <c r="VSP649" s="118"/>
      <c r="VSQ649" s="74"/>
      <c r="VSR649" s="75"/>
      <c r="VSS649" s="118"/>
      <c r="VST649" s="74"/>
      <c r="VSU649" s="75"/>
      <c r="VSV649" s="118"/>
      <c r="VSW649" s="74"/>
      <c r="VSX649" s="75"/>
      <c r="VSY649" s="118"/>
      <c r="VSZ649" s="74"/>
      <c r="VTA649" s="75"/>
      <c r="VTB649" s="118"/>
      <c r="VTC649" s="74"/>
      <c r="VTD649" s="75"/>
      <c r="VTE649" s="118"/>
      <c r="VTF649" s="74"/>
      <c r="VTG649" s="75"/>
      <c r="VTH649" s="118"/>
      <c r="VTI649" s="74"/>
      <c r="VTJ649" s="75"/>
      <c r="VTK649" s="118"/>
      <c r="VTL649" s="74"/>
      <c r="VTM649" s="75"/>
      <c r="VTN649" s="118"/>
      <c r="VTO649" s="74"/>
      <c r="VTP649" s="75"/>
      <c r="VTQ649" s="118"/>
      <c r="VTR649" s="74"/>
      <c r="VTS649" s="75"/>
      <c r="VTT649" s="118"/>
      <c r="VTU649" s="74"/>
      <c r="VTV649" s="75"/>
      <c r="VTW649" s="118"/>
      <c r="VTX649" s="74"/>
      <c r="VTY649" s="75"/>
      <c r="VTZ649" s="118"/>
      <c r="VUA649" s="74"/>
      <c r="VUB649" s="75"/>
      <c r="VUC649" s="118"/>
      <c r="VUD649" s="74"/>
      <c r="VUE649" s="75"/>
      <c r="VUF649" s="118"/>
      <c r="VUG649" s="74"/>
      <c r="VUH649" s="75"/>
      <c r="VUI649" s="118"/>
      <c r="VUJ649" s="74"/>
      <c r="VUK649" s="75"/>
      <c r="VUL649" s="118"/>
      <c r="VUM649" s="74"/>
      <c r="VUN649" s="75"/>
      <c r="VUO649" s="118"/>
      <c r="VUP649" s="74"/>
      <c r="VUQ649" s="75"/>
      <c r="VUR649" s="118"/>
      <c r="VUS649" s="74"/>
      <c r="VUT649" s="75"/>
      <c r="VUU649" s="118"/>
      <c r="VUV649" s="74"/>
      <c r="VUW649" s="75"/>
      <c r="VUX649" s="118"/>
      <c r="VUY649" s="74"/>
      <c r="VUZ649" s="75"/>
      <c r="VVA649" s="118"/>
      <c r="VVB649" s="74"/>
      <c r="VVC649" s="75"/>
      <c r="VVD649" s="118"/>
      <c r="VVE649" s="74"/>
      <c r="VVF649" s="75"/>
      <c r="VVG649" s="118"/>
      <c r="VVH649" s="74"/>
      <c r="VVI649" s="75"/>
      <c r="VVJ649" s="118"/>
      <c r="VVK649" s="74"/>
      <c r="VVL649" s="75"/>
      <c r="VVM649" s="118"/>
      <c r="VVN649" s="74"/>
      <c r="VVO649" s="75"/>
      <c r="VVP649" s="118"/>
      <c r="VVQ649" s="74"/>
      <c r="VVR649" s="75"/>
      <c r="VVS649" s="118"/>
      <c r="VVT649" s="74"/>
      <c r="VVU649" s="75"/>
      <c r="VVV649" s="118"/>
      <c r="VVW649" s="74"/>
      <c r="VVX649" s="75"/>
      <c r="VVY649" s="118"/>
      <c r="VVZ649" s="74"/>
      <c r="VWA649" s="75"/>
      <c r="VWB649" s="118"/>
      <c r="VWC649" s="74"/>
      <c r="VWD649" s="75"/>
      <c r="VWE649" s="118"/>
      <c r="VWF649" s="74"/>
      <c r="VWG649" s="75"/>
      <c r="VWH649" s="118"/>
      <c r="VWI649" s="74"/>
      <c r="VWJ649" s="75"/>
      <c r="VWK649" s="118"/>
      <c r="VWL649" s="74"/>
      <c r="VWM649" s="75"/>
      <c r="VWN649" s="118"/>
      <c r="VWO649" s="74"/>
      <c r="VWP649" s="75"/>
      <c r="VWQ649" s="118"/>
      <c r="VWR649" s="74"/>
      <c r="VWS649" s="75"/>
      <c r="VWT649" s="118"/>
      <c r="VWU649" s="74"/>
      <c r="VWV649" s="75"/>
      <c r="VWW649" s="118"/>
      <c r="VWX649" s="74"/>
      <c r="VWY649" s="75"/>
      <c r="VWZ649" s="118"/>
      <c r="VXA649" s="74"/>
      <c r="VXB649" s="75"/>
      <c r="VXC649" s="118"/>
      <c r="VXD649" s="74"/>
      <c r="VXE649" s="75"/>
      <c r="VXF649" s="118"/>
      <c r="VXG649" s="74"/>
      <c r="VXH649" s="75"/>
      <c r="VXI649" s="118"/>
      <c r="VXJ649" s="74"/>
      <c r="VXK649" s="75"/>
      <c r="VXL649" s="118"/>
      <c r="VXM649" s="74"/>
      <c r="VXN649" s="75"/>
      <c r="VXO649" s="118"/>
      <c r="VXP649" s="74"/>
      <c r="VXQ649" s="75"/>
      <c r="VXR649" s="118"/>
      <c r="VXS649" s="74"/>
      <c r="VXT649" s="75"/>
      <c r="VXU649" s="118"/>
      <c r="VXV649" s="74"/>
      <c r="VXW649" s="75"/>
      <c r="VXX649" s="118"/>
      <c r="VXY649" s="74"/>
      <c r="VXZ649" s="75"/>
      <c r="VYA649" s="118"/>
      <c r="VYB649" s="74"/>
      <c r="VYC649" s="75"/>
      <c r="VYD649" s="118"/>
      <c r="VYE649" s="74"/>
      <c r="VYF649" s="75"/>
      <c r="VYG649" s="118"/>
      <c r="VYH649" s="74"/>
      <c r="VYI649" s="75"/>
      <c r="VYJ649" s="118"/>
      <c r="VYK649" s="74"/>
      <c r="VYL649" s="75"/>
      <c r="VYM649" s="118"/>
      <c r="VYN649" s="74"/>
      <c r="VYO649" s="75"/>
      <c r="VYP649" s="118"/>
      <c r="VYQ649" s="74"/>
      <c r="VYR649" s="75"/>
      <c r="VYS649" s="118"/>
      <c r="VYT649" s="74"/>
      <c r="VYU649" s="75"/>
      <c r="VYV649" s="118"/>
      <c r="VYW649" s="74"/>
      <c r="VYX649" s="75"/>
      <c r="VYY649" s="118"/>
      <c r="VYZ649" s="74"/>
      <c r="VZA649" s="75"/>
      <c r="VZB649" s="118"/>
      <c r="VZC649" s="74"/>
      <c r="VZD649" s="75"/>
      <c r="VZE649" s="118"/>
      <c r="VZF649" s="74"/>
      <c r="VZG649" s="75"/>
      <c r="VZH649" s="118"/>
      <c r="VZI649" s="74"/>
      <c r="VZJ649" s="75"/>
      <c r="VZK649" s="118"/>
      <c r="VZL649" s="74"/>
      <c r="VZM649" s="75"/>
      <c r="VZN649" s="118"/>
      <c r="VZO649" s="74"/>
      <c r="VZP649" s="75"/>
      <c r="VZQ649" s="118"/>
      <c r="VZR649" s="74"/>
      <c r="VZS649" s="75"/>
      <c r="VZT649" s="118"/>
      <c r="VZU649" s="74"/>
      <c r="VZV649" s="75"/>
      <c r="VZW649" s="118"/>
      <c r="VZX649" s="74"/>
      <c r="VZY649" s="75"/>
      <c r="VZZ649" s="118"/>
      <c r="WAA649" s="74"/>
      <c r="WAB649" s="75"/>
      <c r="WAC649" s="118"/>
      <c r="WAD649" s="74"/>
      <c r="WAE649" s="75"/>
      <c r="WAF649" s="118"/>
      <c r="WAG649" s="74"/>
      <c r="WAH649" s="75"/>
      <c r="WAI649" s="118"/>
      <c r="WAJ649" s="74"/>
      <c r="WAK649" s="75"/>
      <c r="WAL649" s="118"/>
      <c r="WAM649" s="74"/>
      <c r="WAN649" s="75"/>
      <c r="WAO649" s="118"/>
      <c r="WAP649" s="74"/>
      <c r="WAQ649" s="75"/>
      <c r="WAR649" s="118"/>
      <c r="WAS649" s="74"/>
      <c r="WAT649" s="75"/>
      <c r="WAU649" s="118"/>
      <c r="WAV649" s="74"/>
      <c r="WAW649" s="75"/>
      <c r="WAX649" s="118"/>
      <c r="WAY649" s="74"/>
      <c r="WAZ649" s="75"/>
      <c r="WBA649" s="118"/>
      <c r="WBB649" s="74"/>
      <c r="WBC649" s="75"/>
      <c r="WBD649" s="118"/>
      <c r="WBE649" s="74"/>
      <c r="WBF649" s="75"/>
      <c r="WBG649" s="118"/>
      <c r="WBH649" s="74"/>
      <c r="WBI649" s="75"/>
      <c r="WBJ649" s="118"/>
      <c r="WBK649" s="74"/>
      <c r="WBL649" s="75"/>
      <c r="WBM649" s="118"/>
      <c r="WBN649" s="74"/>
      <c r="WBO649" s="75"/>
      <c r="WBP649" s="118"/>
      <c r="WBQ649" s="74"/>
      <c r="WBR649" s="75"/>
      <c r="WBS649" s="118"/>
      <c r="WBT649" s="74"/>
      <c r="WBU649" s="75"/>
      <c r="WBV649" s="118"/>
      <c r="WBW649" s="74"/>
      <c r="WBX649" s="75"/>
      <c r="WBY649" s="118"/>
      <c r="WBZ649" s="74"/>
      <c r="WCA649" s="75"/>
      <c r="WCB649" s="118"/>
      <c r="WCC649" s="74"/>
      <c r="WCD649" s="75"/>
      <c r="WCE649" s="118"/>
      <c r="WCF649" s="74"/>
      <c r="WCG649" s="75"/>
      <c r="WCH649" s="118"/>
      <c r="WCI649" s="74"/>
      <c r="WCJ649" s="75"/>
      <c r="WCK649" s="118"/>
      <c r="WCL649" s="74"/>
      <c r="WCM649" s="75"/>
      <c r="WCN649" s="118"/>
      <c r="WCO649" s="74"/>
      <c r="WCP649" s="75"/>
      <c r="WCQ649" s="118"/>
      <c r="WCR649" s="74"/>
      <c r="WCS649" s="75"/>
      <c r="WCT649" s="118"/>
      <c r="WCU649" s="74"/>
      <c r="WCV649" s="75"/>
      <c r="WCW649" s="118"/>
      <c r="WCX649" s="74"/>
      <c r="WCY649" s="75"/>
      <c r="WCZ649" s="118"/>
      <c r="WDA649" s="74"/>
      <c r="WDB649" s="75"/>
      <c r="WDC649" s="118"/>
      <c r="WDD649" s="74"/>
      <c r="WDE649" s="75"/>
      <c r="WDF649" s="118"/>
      <c r="WDG649" s="74"/>
      <c r="WDH649" s="75"/>
      <c r="WDI649" s="118"/>
      <c r="WDJ649" s="74"/>
      <c r="WDK649" s="75"/>
      <c r="WDL649" s="118"/>
      <c r="WDM649" s="74"/>
      <c r="WDN649" s="75"/>
      <c r="WDO649" s="118"/>
      <c r="WDP649" s="74"/>
      <c r="WDQ649" s="75"/>
      <c r="WDR649" s="118"/>
      <c r="WDS649" s="74"/>
      <c r="WDT649" s="75"/>
      <c r="WDU649" s="118"/>
      <c r="WDV649" s="74"/>
      <c r="WDW649" s="75"/>
      <c r="WDX649" s="118"/>
      <c r="WDY649" s="74"/>
      <c r="WDZ649" s="75"/>
      <c r="WEA649" s="118"/>
      <c r="WEB649" s="74"/>
      <c r="WEC649" s="75"/>
      <c r="WED649" s="118"/>
      <c r="WEE649" s="74"/>
      <c r="WEF649" s="75"/>
      <c r="WEG649" s="118"/>
      <c r="WEH649" s="74"/>
      <c r="WEI649" s="75"/>
      <c r="WEJ649" s="118"/>
      <c r="WEK649" s="74"/>
      <c r="WEL649" s="75"/>
      <c r="WEM649" s="118"/>
      <c r="WEN649" s="74"/>
      <c r="WEO649" s="75"/>
      <c r="WEP649" s="118"/>
      <c r="WEQ649" s="74"/>
      <c r="WER649" s="75"/>
      <c r="WES649" s="118"/>
      <c r="WET649" s="74"/>
      <c r="WEU649" s="75"/>
      <c r="WEV649" s="118"/>
      <c r="WEW649" s="74"/>
      <c r="WEX649" s="75"/>
      <c r="WEY649" s="118"/>
      <c r="WEZ649" s="74"/>
      <c r="WFA649" s="75"/>
      <c r="WFB649" s="118"/>
      <c r="WFC649" s="74"/>
      <c r="WFD649" s="75"/>
      <c r="WFE649" s="118"/>
      <c r="WFF649" s="74"/>
      <c r="WFG649" s="75"/>
      <c r="WFH649" s="118"/>
      <c r="WFI649" s="74"/>
      <c r="WFJ649" s="75"/>
      <c r="WFK649" s="118"/>
      <c r="WFL649" s="74"/>
      <c r="WFM649" s="75"/>
      <c r="WFN649" s="118"/>
      <c r="WFO649" s="74"/>
      <c r="WFP649" s="75"/>
      <c r="WFQ649" s="118"/>
      <c r="WFR649" s="74"/>
      <c r="WFS649" s="75"/>
      <c r="WFT649" s="118"/>
      <c r="WFU649" s="74"/>
      <c r="WFV649" s="75"/>
      <c r="WFW649" s="118"/>
      <c r="WFX649" s="74"/>
      <c r="WFY649" s="75"/>
      <c r="WFZ649" s="118"/>
      <c r="WGA649" s="74"/>
      <c r="WGB649" s="75"/>
      <c r="WGC649" s="118"/>
      <c r="WGD649" s="74"/>
      <c r="WGE649" s="75"/>
      <c r="WGF649" s="118"/>
      <c r="WGG649" s="74"/>
      <c r="WGH649" s="75"/>
      <c r="WGI649" s="118"/>
      <c r="WGJ649" s="74"/>
      <c r="WGK649" s="75"/>
      <c r="WGL649" s="118"/>
      <c r="WGM649" s="74"/>
      <c r="WGN649" s="75"/>
      <c r="WGO649" s="118"/>
      <c r="WGP649" s="74"/>
      <c r="WGQ649" s="75"/>
      <c r="WGR649" s="118"/>
      <c r="WGS649" s="74"/>
      <c r="WGT649" s="75"/>
      <c r="WGU649" s="118"/>
      <c r="WGV649" s="74"/>
      <c r="WGW649" s="75"/>
      <c r="WGX649" s="118"/>
      <c r="WGY649" s="74"/>
      <c r="WGZ649" s="75"/>
      <c r="WHA649" s="118"/>
      <c r="WHB649" s="74"/>
      <c r="WHC649" s="75"/>
      <c r="WHD649" s="118"/>
      <c r="WHE649" s="74"/>
      <c r="WHF649" s="75"/>
      <c r="WHG649" s="118"/>
      <c r="WHH649" s="74"/>
      <c r="WHI649" s="75"/>
      <c r="WHJ649" s="118"/>
      <c r="WHK649" s="74"/>
      <c r="WHL649" s="75"/>
      <c r="WHM649" s="118"/>
      <c r="WHN649" s="74"/>
      <c r="WHO649" s="75"/>
      <c r="WHP649" s="118"/>
      <c r="WHQ649" s="74"/>
      <c r="WHR649" s="75"/>
      <c r="WHS649" s="118"/>
      <c r="WHT649" s="74"/>
      <c r="WHU649" s="75"/>
      <c r="WHV649" s="118"/>
      <c r="WHW649" s="74"/>
      <c r="WHX649" s="75"/>
      <c r="WHY649" s="118"/>
      <c r="WHZ649" s="74"/>
      <c r="WIA649" s="75"/>
      <c r="WIB649" s="118"/>
      <c r="WIC649" s="74"/>
      <c r="WID649" s="75"/>
      <c r="WIE649" s="118"/>
      <c r="WIF649" s="74"/>
      <c r="WIG649" s="75"/>
      <c r="WIH649" s="118"/>
      <c r="WII649" s="74"/>
      <c r="WIJ649" s="75"/>
      <c r="WIK649" s="118"/>
      <c r="WIL649" s="74"/>
      <c r="WIM649" s="75"/>
      <c r="WIN649" s="118"/>
      <c r="WIO649" s="74"/>
      <c r="WIP649" s="75"/>
      <c r="WIQ649" s="118"/>
      <c r="WIR649" s="74"/>
      <c r="WIS649" s="75"/>
      <c r="WIT649" s="118"/>
      <c r="WIU649" s="74"/>
      <c r="WIV649" s="75"/>
      <c r="WIW649" s="118"/>
      <c r="WIX649" s="74"/>
      <c r="WIY649" s="75"/>
      <c r="WIZ649" s="118"/>
      <c r="WJA649" s="74"/>
      <c r="WJB649" s="75"/>
      <c r="WJC649" s="118"/>
      <c r="WJD649" s="74"/>
      <c r="WJE649" s="75"/>
      <c r="WJF649" s="118"/>
      <c r="WJG649" s="74"/>
      <c r="WJH649" s="75"/>
      <c r="WJI649" s="118"/>
      <c r="WJJ649" s="74"/>
      <c r="WJK649" s="75"/>
      <c r="WJL649" s="118"/>
      <c r="WJM649" s="74"/>
      <c r="WJN649" s="75"/>
      <c r="WJO649" s="118"/>
      <c r="WJP649" s="74"/>
      <c r="WJQ649" s="75"/>
      <c r="WJR649" s="118"/>
      <c r="WJS649" s="74"/>
      <c r="WJT649" s="75"/>
      <c r="WJU649" s="118"/>
      <c r="WJV649" s="74"/>
      <c r="WJW649" s="75"/>
      <c r="WJX649" s="118"/>
      <c r="WJY649" s="74"/>
      <c r="WJZ649" s="75"/>
      <c r="WKA649" s="118"/>
      <c r="WKB649" s="74"/>
      <c r="WKC649" s="75"/>
      <c r="WKD649" s="118"/>
      <c r="WKE649" s="74"/>
      <c r="WKF649" s="75"/>
      <c r="WKG649" s="118"/>
      <c r="WKH649" s="74"/>
      <c r="WKI649" s="75"/>
      <c r="WKJ649" s="118"/>
      <c r="WKK649" s="74"/>
      <c r="WKL649" s="75"/>
      <c r="WKM649" s="118"/>
      <c r="WKN649" s="74"/>
      <c r="WKO649" s="75"/>
      <c r="WKP649" s="118"/>
      <c r="WKQ649" s="74"/>
      <c r="WKR649" s="75"/>
      <c r="WKS649" s="118"/>
      <c r="WKT649" s="74"/>
      <c r="WKU649" s="75"/>
      <c r="WKV649" s="118"/>
      <c r="WKW649" s="74"/>
      <c r="WKX649" s="75"/>
      <c r="WKY649" s="118"/>
      <c r="WKZ649" s="74"/>
      <c r="WLA649" s="75"/>
      <c r="WLB649" s="118"/>
      <c r="WLC649" s="74"/>
      <c r="WLD649" s="75"/>
      <c r="WLE649" s="118"/>
      <c r="WLF649" s="74"/>
      <c r="WLG649" s="75"/>
      <c r="WLH649" s="118"/>
      <c r="WLI649" s="74"/>
      <c r="WLJ649" s="75"/>
      <c r="WLK649" s="118"/>
      <c r="WLL649" s="74"/>
      <c r="WLM649" s="75"/>
      <c r="WLN649" s="118"/>
      <c r="WLO649" s="74"/>
      <c r="WLP649" s="75"/>
      <c r="WLQ649" s="118"/>
      <c r="WLR649" s="74"/>
      <c r="WLS649" s="75"/>
      <c r="WLT649" s="118"/>
      <c r="WLU649" s="74"/>
      <c r="WLV649" s="75"/>
      <c r="WLW649" s="118"/>
      <c r="WLX649" s="74"/>
      <c r="WLY649" s="75"/>
      <c r="WLZ649" s="118"/>
      <c r="WMA649" s="74"/>
      <c r="WMB649" s="75"/>
      <c r="WMC649" s="118"/>
      <c r="WMD649" s="74"/>
      <c r="WME649" s="75"/>
      <c r="WMF649" s="118"/>
      <c r="WMG649" s="74"/>
      <c r="WMH649" s="75"/>
      <c r="WMI649" s="118"/>
      <c r="WMJ649" s="74"/>
      <c r="WMK649" s="75"/>
      <c r="WML649" s="118"/>
      <c r="WMM649" s="74"/>
      <c r="WMN649" s="75"/>
      <c r="WMO649" s="118"/>
      <c r="WMP649" s="74"/>
      <c r="WMQ649" s="75"/>
      <c r="WMR649" s="118"/>
      <c r="WMS649" s="74"/>
      <c r="WMT649" s="75"/>
      <c r="WMU649" s="118"/>
      <c r="WMV649" s="74"/>
      <c r="WMW649" s="75"/>
      <c r="WMX649" s="118"/>
      <c r="WMY649" s="74"/>
      <c r="WMZ649" s="75"/>
      <c r="WNA649" s="118"/>
      <c r="WNB649" s="74"/>
      <c r="WNC649" s="75"/>
      <c r="WND649" s="118"/>
      <c r="WNE649" s="74"/>
      <c r="WNF649" s="75"/>
      <c r="WNG649" s="118"/>
      <c r="WNH649" s="74"/>
      <c r="WNI649" s="75"/>
      <c r="WNJ649" s="118"/>
      <c r="WNK649" s="74"/>
      <c r="WNL649" s="75"/>
      <c r="WNM649" s="118"/>
      <c r="WNN649" s="74"/>
      <c r="WNO649" s="75"/>
      <c r="WNP649" s="118"/>
      <c r="WNQ649" s="74"/>
      <c r="WNR649" s="75"/>
      <c r="WNS649" s="118"/>
      <c r="WNT649" s="74"/>
      <c r="WNU649" s="75"/>
      <c r="WNV649" s="118"/>
      <c r="WNW649" s="74"/>
      <c r="WNX649" s="75"/>
      <c r="WNY649" s="118"/>
      <c r="WNZ649" s="74"/>
      <c r="WOA649" s="75"/>
      <c r="WOB649" s="118"/>
      <c r="WOC649" s="74"/>
      <c r="WOD649" s="75"/>
      <c r="WOE649" s="118"/>
      <c r="WOF649" s="74"/>
      <c r="WOG649" s="75"/>
      <c r="WOH649" s="118"/>
      <c r="WOI649" s="74"/>
      <c r="WOJ649" s="75"/>
      <c r="WOK649" s="118"/>
      <c r="WOL649" s="74"/>
      <c r="WOM649" s="75"/>
      <c r="WON649" s="118"/>
      <c r="WOO649" s="74"/>
      <c r="WOP649" s="75"/>
      <c r="WOQ649" s="118"/>
      <c r="WOR649" s="74"/>
      <c r="WOS649" s="75"/>
      <c r="WOT649" s="118"/>
      <c r="WOU649" s="74"/>
      <c r="WOV649" s="75"/>
      <c r="WOW649" s="118"/>
      <c r="WOX649" s="74"/>
      <c r="WOY649" s="75"/>
      <c r="WOZ649" s="118"/>
      <c r="WPA649" s="74"/>
      <c r="WPB649" s="75"/>
      <c r="WPC649" s="118"/>
      <c r="WPD649" s="74"/>
      <c r="WPE649" s="75"/>
      <c r="WPF649" s="118"/>
      <c r="WPG649" s="74"/>
      <c r="WPH649" s="75"/>
      <c r="WPI649" s="118"/>
      <c r="WPJ649" s="74"/>
      <c r="WPK649" s="75"/>
      <c r="WPL649" s="118"/>
      <c r="WPM649" s="74"/>
      <c r="WPN649" s="75"/>
      <c r="WPO649" s="118"/>
      <c r="WPP649" s="74"/>
      <c r="WPQ649" s="75"/>
      <c r="WPR649" s="118"/>
      <c r="WPS649" s="74"/>
      <c r="WPT649" s="75"/>
      <c r="WPU649" s="118"/>
      <c r="WPV649" s="74"/>
      <c r="WPW649" s="75"/>
      <c r="WPX649" s="118"/>
      <c r="WPY649" s="74"/>
      <c r="WPZ649" s="75"/>
      <c r="WQA649" s="118"/>
      <c r="WQB649" s="74"/>
      <c r="WQC649" s="75"/>
      <c r="WQD649" s="118"/>
      <c r="WQE649" s="74"/>
      <c r="WQF649" s="75"/>
      <c r="WQG649" s="118"/>
      <c r="WQH649" s="74"/>
      <c r="WQI649" s="75"/>
      <c r="WQJ649" s="118"/>
      <c r="WQK649" s="74"/>
      <c r="WQL649" s="75"/>
      <c r="WQM649" s="118"/>
      <c r="WQN649" s="74"/>
      <c r="WQO649" s="75"/>
      <c r="WQP649" s="118"/>
      <c r="WQQ649" s="74"/>
      <c r="WQR649" s="75"/>
      <c r="WQS649" s="118"/>
      <c r="WQT649" s="74"/>
      <c r="WQU649" s="75"/>
      <c r="WQV649" s="118"/>
      <c r="WQW649" s="74"/>
      <c r="WQX649" s="75"/>
      <c r="WQY649" s="118"/>
      <c r="WQZ649" s="74"/>
      <c r="WRA649" s="75"/>
      <c r="WRB649" s="118"/>
      <c r="WRC649" s="74"/>
      <c r="WRD649" s="75"/>
      <c r="WRE649" s="118"/>
      <c r="WRF649" s="74"/>
      <c r="WRG649" s="75"/>
      <c r="WRH649" s="118"/>
      <c r="WRI649" s="74"/>
      <c r="WRJ649" s="75"/>
      <c r="WRK649" s="118"/>
      <c r="WRL649" s="74"/>
      <c r="WRM649" s="75"/>
      <c r="WRN649" s="118"/>
      <c r="WRO649" s="74"/>
      <c r="WRP649" s="75"/>
      <c r="WRQ649" s="118"/>
      <c r="WRR649" s="74"/>
      <c r="WRS649" s="75"/>
      <c r="WRT649" s="118"/>
      <c r="WRU649" s="74"/>
      <c r="WRV649" s="75"/>
      <c r="WRW649" s="118"/>
      <c r="WRX649" s="74"/>
      <c r="WRY649" s="75"/>
      <c r="WRZ649" s="118"/>
      <c r="WSA649" s="74"/>
      <c r="WSB649" s="75"/>
      <c r="WSC649" s="118"/>
      <c r="WSD649" s="74"/>
      <c r="WSE649" s="75"/>
      <c r="WSF649" s="118"/>
      <c r="WSG649" s="74"/>
      <c r="WSH649" s="75"/>
      <c r="WSI649" s="118"/>
      <c r="WSJ649" s="74"/>
      <c r="WSK649" s="75"/>
      <c r="WSL649" s="118"/>
      <c r="WSM649" s="74"/>
      <c r="WSN649" s="75"/>
      <c r="WSO649" s="118"/>
      <c r="WSP649" s="74"/>
      <c r="WSQ649" s="75"/>
      <c r="WSR649" s="118"/>
      <c r="WSS649" s="74"/>
      <c r="WST649" s="75"/>
      <c r="WSU649" s="118"/>
      <c r="WSV649" s="74"/>
      <c r="WSW649" s="75"/>
      <c r="WSX649" s="118"/>
      <c r="WSY649" s="74"/>
      <c r="WSZ649" s="75"/>
      <c r="WTA649" s="118"/>
      <c r="WTB649" s="74"/>
      <c r="WTC649" s="75"/>
      <c r="WTD649" s="118"/>
      <c r="WTE649" s="74"/>
      <c r="WTF649" s="75"/>
      <c r="WTG649" s="118"/>
      <c r="WTH649" s="74"/>
      <c r="WTI649" s="75"/>
      <c r="WTJ649" s="118"/>
      <c r="WTK649" s="74"/>
      <c r="WTL649" s="75"/>
      <c r="WTM649" s="118"/>
      <c r="WTN649" s="74"/>
      <c r="WTO649" s="75"/>
      <c r="WTP649" s="118"/>
      <c r="WTQ649" s="74"/>
      <c r="WTR649" s="75"/>
      <c r="WTS649" s="118"/>
      <c r="WTT649" s="74"/>
      <c r="WTU649" s="75"/>
      <c r="WTV649" s="118"/>
      <c r="WTW649" s="74"/>
      <c r="WTX649" s="75"/>
      <c r="WTY649" s="118"/>
      <c r="WTZ649" s="74"/>
      <c r="WUA649" s="75"/>
      <c r="WUB649" s="118"/>
      <c r="WUC649" s="74"/>
      <c r="WUD649" s="75"/>
      <c r="WUE649" s="118"/>
      <c r="WUF649" s="74"/>
      <c r="WUG649" s="75"/>
      <c r="WUH649" s="118"/>
      <c r="WUI649" s="74"/>
      <c r="WUJ649" s="75"/>
      <c r="WUK649" s="118"/>
      <c r="WUL649" s="74"/>
      <c r="WUM649" s="75"/>
      <c r="WUN649" s="118"/>
      <c r="WUO649" s="74"/>
      <c r="WUP649" s="75"/>
      <c r="WUQ649" s="118"/>
      <c r="WUR649" s="74"/>
      <c r="WUS649" s="75"/>
      <c r="WUT649" s="118"/>
      <c r="WUU649" s="74"/>
      <c r="WUV649" s="75"/>
      <c r="WUW649" s="118"/>
      <c r="WUX649" s="74"/>
      <c r="WUY649" s="75"/>
      <c r="WUZ649" s="118"/>
      <c r="WVA649" s="74"/>
      <c r="WVB649" s="75"/>
      <c r="WVC649" s="118"/>
      <c r="WVD649" s="74"/>
      <c r="WVE649" s="75"/>
      <c r="WVF649" s="118"/>
      <c r="WVG649" s="74"/>
      <c r="WVH649" s="75"/>
      <c r="WVI649" s="118"/>
      <c r="WVJ649" s="74"/>
      <c r="WVK649" s="75"/>
      <c r="WVL649" s="118"/>
      <c r="WVM649" s="74"/>
      <c r="WVN649" s="75"/>
      <c r="WVO649" s="118"/>
      <c r="WVP649" s="74"/>
      <c r="WVQ649" s="75"/>
      <c r="WVR649" s="118"/>
      <c r="WVS649" s="74"/>
      <c r="WVT649" s="75"/>
      <c r="WVU649" s="118"/>
      <c r="WVV649" s="74"/>
      <c r="WVW649" s="75"/>
      <c r="WVX649" s="118"/>
      <c r="WVY649" s="74"/>
      <c r="WVZ649" s="75"/>
      <c r="WWA649" s="118"/>
      <c r="WWB649" s="74"/>
      <c r="WWC649" s="75"/>
      <c r="WWD649" s="118"/>
      <c r="WWE649" s="74"/>
      <c r="WWF649" s="75"/>
      <c r="WWG649" s="118"/>
      <c r="WWH649" s="74"/>
      <c r="WWI649" s="75"/>
      <c r="WWJ649" s="118"/>
      <c r="WWK649" s="74"/>
      <c r="WWL649" s="75"/>
      <c r="WWM649" s="118"/>
      <c r="WWN649" s="74"/>
      <c r="WWO649" s="75"/>
      <c r="WWP649" s="118"/>
      <c r="WWQ649" s="74"/>
      <c r="WWR649" s="75"/>
      <c r="WWS649" s="118"/>
      <c r="WWT649" s="74"/>
      <c r="WWU649" s="75"/>
      <c r="WWV649" s="118"/>
      <c r="WWW649" s="74"/>
      <c r="WWX649" s="75"/>
      <c r="WWY649" s="118"/>
      <c r="WWZ649" s="74"/>
      <c r="WXA649" s="75"/>
      <c r="WXB649" s="118"/>
      <c r="WXC649" s="74"/>
      <c r="WXD649" s="75"/>
      <c r="WXE649" s="118"/>
      <c r="WXF649" s="74"/>
      <c r="WXG649" s="75"/>
      <c r="WXH649" s="118"/>
      <c r="WXI649" s="74"/>
      <c r="WXJ649" s="75"/>
      <c r="WXK649" s="118"/>
      <c r="WXL649" s="74"/>
      <c r="WXM649" s="75"/>
      <c r="WXN649" s="118"/>
      <c r="WXO649" s="74"/>
      <c r="WXP649" s="75"/>
      <c r="WXQ649" s="118"/>
      <c r="WXR649" s="74"/>
      <c r="WXS649" s="75"/>
      <c r="WXT649" s="118"/>
      <c r="WXU649" s="74"/>
      <c r="WXV649" s="75"/>
      <c r="WXW649" s="118"/>
      <c r="WXX649" s="74"/>
      <c r="WXY649" s="75"/>
      <c r="WXZ649" s="118"/>
      <c r="WYA649" s="74"/>
      <c r="WYB649" s="75"/>
      <c r="WYC649" s="118"/>
      <c r="WYD649" s="74"/>
      <c r="WYE649" s="75"/>
      <c r="WYF649" s="118"/>
      <c r="WYG649" s="74"/>
      <c r="WYH649" s="75"/>
      <c r="WYI649" s="118"/>
      <c r="WYJ649" s="74"/>
      <c r="WYK649" s="75"/>
      <c r="WYL649" s="118"/>
      <c r="WYM649" s="74"/>
      <c r="WYN649" s="75"/>
      <c r="WYO649" s="118"/>
      <c r="WYP649" s="74"/>
      <c r="WYQ649" s="75"/>
      <c r="WYR649" s="118"/>
      <c r="WYS649" s="74"/>
      <c r="WYT649" s="75"/>
      <c r="WYU649" s="118"/>
      <c r="WYV649" s="74"/>
      <c r="WYW649" s="75"/>
      <c r="WYX649" s="118"/>
      <c r="WYY649" s="74"/>
      <c r="WYZ649" s="75"/>
      <c r="WZA649" s="118"/>
      <c r="WZB649" s="74"/>
      <c r="WZC649" s="75"/>
      <c r="WZD649" s="118"/>
      <c r="WZE649" s="74"/>
      <c r="WZF649" s="75"/>
      <c r="WZG649" s="118"/>
      <c r="WZH649" s="74"/>
      <c r="WZI649" s="75"/>
      <c r="WZJ649" s="118"/>
      <c r="WZK649" s="74"/>
      <c r="WZL649" s="75"/>
      <c r="WZM649" s="118"/>
      <c r="WZN649" s="74"/>
      <c r="WZO649" s="75"/>
      <c r="WZP649" s="118"/>
      <c r="WZQ649" s="74"/>
      <c r="WZR649" s="75"/>
      <c r="WZS649" s="118"/>
      <c r="WZT649" s="74"/>
      <c r="WZU649" s="75"/>
      <c r="WZV649" s="118"/>
      <c r="WZW649" s="74"/>
      <c r="WZX649" s="75"/>
      <c r="WZY649" s="118"/>
      <c r="WZZ649" s="74"/>
      <c r="XAA649" s="75"/>
      <c r="XAB649" s="118"/>
      <c r="XAC649" s="74"/>
      <c r="XAD649" s="75"/>
      <c r="XAE649" s="118"/>
      <c r="XAF649" s="74"/>
      <c r="XAG649" s="75"/>
      <c r="XAH649" s="118"/>
      <c r="XAI649" s="74"/>
      <c r="XAJ649" s="75"/>
      <c r="XAK649" s="118"/>
      <c r="XAL649" s="74"/>
      <c r="XAM649" s="75"/>
      <c r="XAN649" s="118"/>
      <c r="XAO649" s="74"/>
      <c r="XAP649" s="75"/>
      <c r="XAQ649" s="118"/>
      <c r="XAR649" s="74"/>
      <c r="XAS649" s="75"/>
      <c r="XAT649" s="118"/>
      <c r="XAU649" s="74"/>
      <c r="XAV649" s="75"/>
      <c r="XAW649" s="118"/>
      <c r="XAX649" s="74"/>
      <c r="XAY649" s="75"/>
      <c r="XAZ649" s="118"/>
      <c r="XBA649" s="74"/>
      <c r="XBB649" s="75"/>
      <c r="XBC649" s="118"/>
      <c r="XBD649" s="74"/>
      <c r="XBE649" s="75"/>
      <c r="XBF649" s="118"/>
      <c r="XBG649" s="74"/>
      <c r="XBH649" s="75"/>
      <c r="XBI649" s="118"/>
      <c r="XBJ649" s="74"/>
      <c r="XBK649" s="75"/>
      <c r="XBL649" s="118"/>
      <c r="XBM649" s="74"/>
      <c r="XBN649" s="75"/>
      <c r="XBO649" s="118"/>
      <c r="XBP649" s="74"/>
      <c r="XBQ649" s="75"/>
      <c r="XBR649" s="118"/>
      <c r="XBS649" s="74"/>
      <c r="XBT649" s="75"/>
      <c r="XBU649" s="118"/>
      <c r="XBV649" s="74"/>
      <c r="XBW649" s="75"/>
      <c r="XBX649" s="118"/>
      <c r="XBY649" s="74"/>
      <c r="XBZ649" s="75"/>
      <c r="XCA649" s="118"/>
      <c r="XCB649" s="74"/>
      <c r="XCC649" s="75"/>
      <c r="XCD649" s="118"/>
      <c r="XCE649" s="74"/>
      <c r="XCF649" s="75"/>
      <c r="XCG649" s="118"/>
      <c r="XCH649" s="74"/>
      <c r="XCI649" s="75"/>
      <c r="XCJ649" s="118"/>
      <c r="XCK649" s="74"/>
      <c r="XCL649" s="75"/>
      <c r="XCM649" s="118"/>
      <c r="XCN649" s="74"/>
      <c r="XCO649" s="75"/>
      <c r="XCP649" s="118"/>
      <c r="XCQ649" s="74"/>
      <c r="XCR649" s="75"/>
      <c r="XCS649" s="118"/>
      <c r="XCT649" s="74"/>
      <c r="XCU649" s="75"/>
      <c r="XCV649" s="118"/>
      <c r="XCW649" s="74"/>
      <c r="XCX649" s="75"/>
      <c r="XCY649" s="118"/>
      <c r="XCZ649" s="74"/>
      <c r="XDA649" s="75"/>
      <c r="XDB649" s="118"/>
      <c r="XDC649" s="74"/>
      <c r="XDD649" s="75"/>
      <c r="XDE649" s="118"/>
      <c r="XDF649" s="74"/>
      <c r="XDG649" s="75"/>
      <c r="XDH649" s="118"/>
      <c r="XDI649" s="74"/>
      <c r="XDJ649" s="75"/>
      <c r="XDK649" s="118"/>
      <c r="XDL649" s="74"/>
      <c r="XDM649" s="75"/>
      <c r="XDN649" s="118"/>
      <c r="XDO649" s="74"/>
      <c r="XDP649" s="75"/>
      <c r="XDQ649" s="118"/>
      <c r="XDR649" s="74"/>
      <c r="XDS649" s="75"/>
      <c r="XDT649" s="118"/>
      <c r="XDU649" s="74"/>
      <c r="XDV649" s="75"/>
      <c r="XDW649" s="118"/>
      <c r="XDX649" s="74"/>
      <c r="XDY649" s="75"/>
      <c r="XDZ649" s="118"/>
      <c r="XEA649" s="74"/>
      <c r="XEB649" s="75"/>
      <c r="XEC649" s="118"/>
      <c r="XED649" s="74"/>
      <c r="XEE649" s="75"/>
      <c r="XEF649" s="118"/>
      <c r="XEG649" s="74"/>
      <c r="XEH649" s="75"/>
      <c r="XEI649" s="118"/>
      <c r="XEJ649" s="74"/>
      <c r="XEK649" s="75"/>
      <c r="XEL649" s="118"/>
      <c r="XEM649" s="74"/>
      <c r="XEN649" s="75"/>
      <c r="XEO649" s="118"/>
      <c r="XEP649" s="74"/>
      <c r="XEQ649" s="75"/>
      <c r="XER649" s="118"/>
      <c r="XES649" s="74"/>
      <c r="XET649" s="75"/>
      <c r="XEU649" s="118"/>
      <c r="XEV649" s="74"/>
      <c r="XEW649" s="75"/>
      <c r="XEX649" s="118"/>
      <c r="XEY649" s="74"/>
      <c r="XEZ649" s="75"/>
      <c r="XFA649" s="118"/>
      <c r="XFB649" s="74"/>
      <c r="XFC649" s="75"/>
      <c r="XFD649" s="118"/>
    </row>
    <row r="650" spans="1:16384" s="277" customFormat="1" ht="18" customHeight="1">
      <c r="A650" s="135"/>
      <c r="B650" s="121"/>
      <c r="C650" s="122"/>
      <c r="D650" s="119"/>
      <c r="E650" s="55" t="s">
        <v>332</v>
      </c>
      <c r="F650" s="56" t="s">
        <v>352</v>
      </c>
      <c r="G650" s="384">
        <v>1</v>
      </c>
      <c r="H650" s="84">
        <v>30</v>
      </c>
      <c r="I650" s="93">
        <v>0</v>
      </c>
      <c r="J650" s="120">
        <v>40</v>
      </c>
      <c r="K650" s="101">
        <f t="shared" ref="K650:K670" si="36">IF(OR(LEFT(E650,2)="ĐA",LEFT(E650,2)="DA",LEFT(E650,5)="Đồ án",LEFT(E650,5)="Đồán ",LEFT(E650,9)="Sinh hoạt",LEFT(E650,9)="sinh hoạt",LEFT(E650,6)="Cố vấn",LEFT(E650,6)="cố vấn",LEFT(E650,4)="cvht",LEFT(E650,4)="CVHT",LEFT(E650,4)="shcn",LEFT(E650,4)="SHCN"),0,(IF(AND(H650&gt;0,J650&gt;0),IF(J650&gt;60,1.3,IF(J650&gt;35,1.2,1)),0)))</f>
        <v>1.2</v>
      </c>
      <c r="L650" s="101">
        <f t="shared" ref="L650:L670" si="37">IF(OR(LEFT(E650,2)="ĐA",LEFT(E650,2)="DA",LEFT(E650,5)="Đồ án",LEFT(E650,5)="Đồán "),0,IF(AND(J650&gt;0,I650&gt;0),IF(AND(OR(LEFT(E650,4)="GDQP",LEFT(E650,4)="gdqp",LEFT(E650,19)="Giáo dục quốc phòng"),J650&gt;50),1.3,IF(J650&gt;35,1.2,IF(J650&gt;29,1.1,1))),0))</f>
        <v>0</v>
      </c>
      <c r="M650" s="58">
        <f t="shared" ref="M650:M670" si="38">ROUND(IF(OR(LEFT(E650,2)="ĐA",LEFT(E650,2)="DA",LEFT(E650,5)="Đồ án",LEFT(E650,5)="Đồán "),J650*0.5,(IF(H650&gt;0,H650*K650,"0")+IF(I650&gt;0,(I650*0.75)*L650,"0"))),1)</f>
        <v>36</v>
      </c>
      <c r="N650" s="325"/>
      <c r="O650" s="323"/>
      <c r="P650" s="322"/>
      <c r="Q650" s="323"/>
      <c r="R650" s="322"/>
      <c r="S650" s="321"/>
      <c r="T650" s="278"/>
      <c r="U650" s="321"/>
      <c r="V650" s="278"/>
      <c r="W650" s="280"/>
      <c r="X650" s="278"/>
      <c r="Y650" s="278"/>
      <c r="Z650" s="278"/>
      <c r="AA650" s="278"/>
      <c r="AB650" s="278"/>
      <c r="AC650" s="278"/>
      <c r="AD650" s="97"/>
    </row>
    <row r="651" spans="1:16384" s="277" customFormat="1" ht="18" customHeight="1">
      <c r="A651" s="135"/>
      <c r="B651" s="121"/>
      <c r="C651" s="122"/>
      <c r="D651" s="119"/>
      <c r="E651" s="55" t="s">
        <v>332</v>
      </c>
      <c r="F651" s="56" t="s">
        <v>353</v>
      </c>
      <c r="G651" s="384">
        <v>1</v>
      </c>
      <c r="H651" s="84">
        <v>30</v>
      </c>
      <c r="I651" s="93">
        <v>0</v>
      </c>
      <c r="J651" s="120">
        <v>40</v>
      </c>
      <c r="K651" s="101">
        <f t="shared" si="36"/>
        <v>1.2</v>
      </c>
      <c r="L651" s="101">
        <f t="shared" si="37"/>
        <v>0</v>
      </c>
      <c r="M651" s="58">
        <f t="shared" si="38"/>
        <v>36</v>
      </c>
      <c r="N651" s="325"/>
      <c r="O651" s="323"/>
      <c r="P651" s="322"/>
      <c r="Q651" s="323"/>
      <c r="R651" s="322"/>
      <c r="S651" s="321"/>
      <c r="T651" s="278"/>
      <c r="U651" s="321"/>
      <c r="V651" s="278"/>
      <c r="W651" s="280"/>
      <c r="X651" s="278"/>
      <c r="Y651" s="278"/>
      <c r="Z651" s="278"/>
      <c r="AA651" s="278"/>
      <c r="AB651" s="278"/>
      <c r="AC651" s="278"/>
      <c r="AD651" s="97"/>
    </row>
    <row r="652" spans="1:16384" s="277" customFormat="1" ht="18" hidden="1" customHeight="1">
      <c r="A652" s="135"/>
      <c r="B652" s="121"/>
      <c r="C652" s="122"/>
      <c r="D652" s="119"/>
      <c r="E652" s="55"/>
      <c r="F652" s="56"/>
      <c r="G652" s="384"/>
      <c r="H652" s="84"/>
      <c r="I652" s="93"/>
      <c r="J652" s="120"/>
      <c r="K652" s="101">
        <f t="shared" si="36"/>
        <v>0</v>
      </c>
      <c r="L652" s="101">
        <f t="shared" si="37"/>
        <v>0</v>
      </c>
      <c r="M652" s="58">
        <f t="shared" si="38"/>
        <v>0</v>
      </c>
      <c r="N652" s="325"/>
      <c r="O652" s="323"/>
      <c r="P652" s="322"/>
      <c r="Q652" s="323"/>
      <c r="R652" s="322"/>
      <c r="S652" s="321"/>
      <c r="T652" s="278"/>
      <c r="U652" s="321"/>
      <c r="V652" s="278"/>
      <c r="W652" s="280"/>
      <c r="X652" s="278"/>
      <c r="Y652" s="278"/>
      <c r="Z652" s="278"/>
      <c r="AA652" s="278"/>
      <c r="AB652" s="278"/>
      <c r="AC652" s="278"/>
      <c r="AD652" s="97"/>
    </row>
    <row r="653" spans="1:16384" s="277" customFormat="1" ht="18" hidden="1" customHeight="1">
      <c r="A653" s="135"/>
      <c r="B653" s="121"/>
      <c r="C653" s="122"/>
      <c r="D653" s="119"/>
      <c r="E653" s="55"/>
      <c r="F653" s="56"/>
      <c r="G653" s="384"/>
      <c r="H653" s="84"/>
      <c r="I653" s="93"/>
      <c r="J653" s="120"/>
      <c r="K653" s="101">
        <f t="shared" si="36"/>
        <v>0</v>
      </c>
      <c r="L653" s="101">
        <f t="shared" si="37"/>
        <v>0</v>
      </c>
      <c r="M653" s="58">
        <f t="shared" si="38"/>
        <v>0</v>
      </c>
      <c r="N653" s="325"/>
      <c r="O653" s="323"/>
      <c r="P653" s="322"/>
      <c r="Q653" s="323"/>
      <c r="R653" s="322"/>
      <c r="S653" s="321"/>
      <c r="T653" s="278"/>
      <c r="U653" s="321"/>
      <c r="V653" s="278"/>
      <c r="W653" s="280"/>
      <c r="X653" s="278"/>
      <c r="Y653" s="278"/>
      <c r="Z653" s="278"/>
      <c r="AA653" s="278"/>
      <c r="AB653" s="278"/>
      <c r="AC653" s="278"/>
      <c r="AD653" s="97"/>
    </row>
    <row r="654" spans="1:16384" s="277" customFormat="1" ht="18" hidden="1" customHeight="1">
      <c r="A654" s="135"/>
      <c r="B654" s="121"/>
      <c r="C654" s="122"/>
      <c r="D654" s="119"/>
      <c r="E654" s="55"/>
      <c r="F654" s="56"/>
      <c r="G654" s="384"/>
      <c r="H654" s="84"/>
      <c r="I654" s="93"/>
      <c r="J654" s="120"/>
      <c r="K654" s="101">
        <f t="shared" si="36"/>
        <v>0</v>
      </c>
      <c r="L654" s="101">
        <f t="shared" si="37"/>
        <v>0</v>
      </c>
      <c r="M654" s="58">
        <f t="shared" si="38"/>
        <v>0</v>
      </c>
      <c r="N654" s="325"/>
      <c r="O654" s="323"/>
      <c r="P654" s="322"/>
      <c r="Q654" s="323"/>
      <c r="R654" s="322"/>
      <c r="S654" s="321"/>
      <c r="T654" s="278"/>
      <c r="U654" s="321"/>
      <c r="V654" s="278"/>
      <c r="W654" s="280"/>
      <c r="X654" s="278"/>
      <c r="Y654" s="278"/>
      <c r="Z654" s="278"/>
      <c r="AA654" s="278"/>
      <c r="AB654" s="278"/>
      <c r="AC654" s="278"/>
      <c r="AD654" s="97"/>
    </row>
    <row r="655" spans="1:16384" s="277" customFormat="1" ht="18" hidden="1" customHeight="1">
      <c r="A655" s="135"/>
      <c r="B655" s="121"/>
      <c r="C655" s="122"/>
      <c r="D655" s="119"/>
      <c r="E655" s="55"/>
      <c r="F655" s="56"/>
      <c r="G655" s="384"/>
      <c r="H655" s="84"/>
      <c r="I655" s="93"/>
      <c r="J655" s="120"/>
      <c r="K655" s="101">
        <f t="shared" si="36"/>
        <v>0</v>
      </c>
      <c r="L655" s="101">
        <f t="shared" si="37"/>
        <v>0</v>
      </c>
      <c r="M655" s="58">
        <f t="shared" si="38"/>
        <v>0</v>
      </c>
      <c r="N655" s="325"/>
      <c r="O655" s="323"/>
      <c r="P655" s="322"/>
      <c r="Q655" s="323"/>
      <c r="R655" s="322"/>
      <c r="S655" s="321"/>
      <c r="T655" s="278"/>
      <c r="U655" s="321"/>
      <c r="V655" s="278"/>
      <c r="W655" s="280"/>
      <c r="X655" s="278"/>
      <c r="Y655" s="278"/>
      <c r="Z655" s="278"/>
      <c r="AA655" s="278"/>
      <c r="AB655" s="278"/>
      <c r="AC655" s="278"/>
      <c r="AD655" s="97"/>
    </row>
    <row r="656" spans="1:16384" s="277" customFormat="1" ht="18" hidden="1" customHeight="1">
      <c r="A656" s="135"/>
      <c r="B656" s="121"/>
      <c r="C656" s="122"/>
      <c r="D656" s="119"/>
      <c r="E656" s="55"/>
      <c r="F656" s="56"/>
      <c r="G656" s="384"/>
      <c r="H656" s="84"/>
      <c r="I656" s="93"/>
      <c r="J656" s="120"/>
      <c r="K656" s="101">
        <f t="shared" si="36"/>
        <v>0</v>
      </c>
      <c r="L656" s="101">
        <f t="shared" si="37"/>
        <v>0</v>
      </c>
      <c r="M656" s="58">
        <f t="shared" si="38"/>
        <v>0</v>
      </c>
      <c r="N656" s="325"/>
      <c r="O656" s="323"/>
      <c r="P656" s="322"/>
      <c r="Q656" s="323"/>
      <c r="R656" s="322"/>
      <c r="S656" s="321"/>
      <c r="T656" s="278"/>
      <c r="U656" s="321"/>
      <c r="V656" s="278"/>
      <c r="W656" s="280"/>
      <c r="X656" s="278"/>
      <c r="Y656" s="278"/>
      <c r="Z656" s="278"/>
      <c r="AA656" s="278"/>
      <c r="AB656" s="278"/>
      <c r="AC656" s="278"/>
      <c r="AD656" s="97"/>
    </row>
    <row r="657" spans="1:30" s="277" customFormat="1" ht="18" hidden="1" customHeight="1">
      <c r="A657" s="135"/>
      <c r="B657" s="121"/>
      <c r="C657" s="122"/>
      <c r="D657" s="119"/>
      <c r="E657" s="55"/>
      <c r="F657" s="56"/>
      <c r="G657" s="384"/>
      <c r="H657" s="84"/>
      <c r="I657" s="93"/>
      <c r="J657" s="120"/>
      <c r="K657" s="101">
        <f t="shared" si="36"/>
        <v>0</v>
      </c>
      <c r="L657" s="101">
        <f t="shared" si="37"/>
        <v>0</v>
      </c>
      <c r="M657" s="58">
        <f t="shared" si="38"/>
        <v>0</v>
      </c>
      <c r="N657" s="325"/>
      <c r="O657" s="323"/>
      <c r="P657" s="322"/>
      <c r="Q657" s="323"/>
      <c r="R657" s="322"/>
      <c r="S657" s="321"/>
      <c r="T657" s="278"/>
      <c r="U657" s="321"/>
      <c r="V657" s="278"/>
      <c r="W657" s="280"/>
      <c r="X657" s="278"/>
      <c r="Y657" s="278"/>
      <c r="Z657" s="278"/>
      <c r="AA657" s="278"/>
      <c r="AB657" s="278"/>
      <c r="AC657" s="278"/>
      <c r="AD657" s="97"/>
    </row>
    <row r="658" spans="1:30" s="277" customFormat="1" ht="18" hidden="1" customHeight="1">
      <c r="A658" s="135"/>
      <c r="B658" s="121"/>
      <c r="C658" s="122"/>
      <c r="D658" s="119"/>
      <c r="E658" s="55"/>
      <c r="F658" s="56"/>
      <c r="G658" s="384"/>
      <c r="H658" s="84"/>
      <c r="I658" s="93"/>
      <c r="J658" s="120"/>
      <c r="K658" s="101">
        <f t="shared" si="36"/>
        <v>0</v>
      </c>
      <c r="L658" s="101">
        <f t="shared" si="37"/>
        <v>0</v>
      </c>
      <c r="M658" s="58">
        <f t="shared" si="38"/>
        <v>0</v>
      </c>
      <c r="N658" s="325"/>
      <c r="O658" s="323"/>
      <c r="P658" s="322"/>
      <c r="Q658" s="323"/>
      <c r="R658" s="322"/>
      <c r="S658" s="321"/>
      <c r="T658" s="278"/>
      <c r="U658" s="321"/>
      <c r="V658" s="278"/>
      <c r="W658" s="280"/>
      <c r="X658" s="278"/>
      <c r="Y658" s="278"/>
      <c r="Z658" s="278"/>
      <c r="AA658" s="278"/>
      <c r="AB658" s="278"/>
      <c r="AC658" s="278"/>
      <c r="AD658" s="97"/>
    </row>
    <row r="659" spans="1:30" s="277" customFormat="1" ht="18" hidden="1" customHeight="1">
      <c r="A659" s="135"/>
      <c r="B659" s="121"/>
      <c r="C659" s="122"/>
      <c r="D659" s="119"/>
      <c r="E659" s="55"/>
      <c r="F659" s="56"/>
      <c r="G659" s="384"/>
      <c r="H659" s="84"/>
      <c r="I659" s="93"/>
      <c r="J659" s="120"/>
      <c r="K659" s="101">
        <f t="shared" si="36"/>
        <v>0</v>
      </c>
      <c r="L659" s="101">
        <f t="shared" si="37"/>
        <v>0</v>
      </c>
      <c r="M659" s="58">
        <f t="shared" si="38"/>
        <v>0</v>
      </c>
      <c r="N659" s="336"/>
      <c r="O659" s="335"/>
      <c r="P659" s="337"/>
      <c r="Q659" s="335"/>
      <c r="R659" s="337"/>
      <c r="S659" s="378"/>
      <c r="T659" s="278"/>
      <c r="U659" s="378"/>
      <c r="V659" s="278"/>
      <c r="W659" s="281"/>
      <c r="X659" s="278"/>
      <c r="Y659" s="278"/>
      <c r="Z659" s="278"/>
      <c r="AA659" s="278"/>
      <c r="AB659" s="278"/>
      <c r="AC659" s="278"/>
      <c r="AD659" s="97"/>
    </row>
    <row r="660" spans="1:30" ht="18" customHeight="1">
      <c r="A660" s="118">
        <v>37</v>
      </c>
      <c r="B660" s="74" t="s">
        <v>534</v>
      </c>
      <c r="C660" s="75"/>
      <c r="D660" s="78"/>
      <c r="E660" s="55" t="s">
        <v>436</v>
      </c>
      <c r="F660" s="56" t="s">
        <v>327</v>
      </c>
      <c r="G660" s="100">
        <v>2</v>
      </c>
      <c r="H660" s="84">
        <v>30</v>
      </c>
      <c r="I660" s="93">
        <v>30</v>
      </c>
      <c r="J660" s="120">
        <v>40</v>
      </c>
      <c r="K660" s="101">
        <f t="shared" si="36"/>
        <v>1.2</v>
      </c>
      <c r="L660" s="101">
        <f t="shared" si="37"/>
        <v>1.2</v>
      </c>
      <c r="M660" s="58">
        <f t="shared" si="38"/>
        <v>63</v>
      </c>
      <c r="N660" s="324"/>
      <c r="O660" s="317"/>
      <c r="P660" s="320">
        <f>SUM(M660:M667)</f>
        <v>639</v>
      </c>
      <c r="Q660" s="317"/>
      <c r="R660" s="320"/>
      <c r="S660" s="315"/>
      <c r="T660" s="317"/>
      <c r="U660" s="315"/>
      <c r="V660" s="317"/>
      <c r="W660" s="279"/>
      <c r="X660" s="317"/>
      <c r="Y660" s="320"/>
      <c r="Z660" s="359"/>
      <c r="AA660" s="359"/>
      <c r="AB660" s="311"/>
      <c r="AC660" s="363"/>
      <c r="AD660" s="97"/>
    </row>
    <row r="661" spans="1:30" ht="18" customHeight="1">
      <c r="A661" s="104"/>
      <c r="B661" s="123"/>
      <c r="C661" s="124"/>
      <c r="D661" s="78"/>
      <c r="E661" s="106" t="s">
        <v>436</v>
      </c>
      <c r="F661" s="56" t="s">
        <v>328</v>
      </c>
      <c r="G661" s="83">
        <v>2</v>
      </c>
      <c r="H661" s="84">
        <v>30</v>
      </c>
      <c r="I661" s="93">
        <v>30</v>
      </c>
      <c r="J661" s="120">
        <v>40</v>
      </c>
      <c r="K661" s="101">
        <f t="shared" si="36"/>
        <v>1.2</v>
      </c>
      <c r="L661" s="101">
        <f t="shared" si="37"/>
        <v>1.2</v>
      </c>
      <c r="M661" s="58">
        <f t="shared" si="38"/>
        <v>63</v>
      </c>
      <c r="N661" s="325"/>
      <c r="O661" s="323"/>
      <c r="P661" s="322"/>
      <c r="Q661" s="323"/>
      <c r="R661" s="322"/>
      <c r="S661" s="321"/>
      <c r="T661" s="323"/>
      <c r="U661" s="321"/>
      <c r="V661" s="323"/>
      <c r="W661" s="280"/>
      <c r="X661" s="323"/>
      <c r="Y661" s="322"/>
      <c r="Z661" s="360"/>
      <c r="AA661" s="360"/>
      <c r="AB661" s="312"/>
      <c r="AC661" s="366"/>
      <c r="AD661" s="97"/>
    </row>
    <row r="662" spans="1:30" ht="18" customHeight="1">
      <c r="A662" s="104"/>
      <c r="B662" s="121"/>
      <c r="C662" s="122"/>
      <c r="D662" s="119"/>
      <c r="E662" s="106" t="s">
        <v>337</v>
      </c>
      <c r="F662" s="56" t="s">
        <v>246</v>
      </c>
      <c r="G662" s="83">
        <v>2</v>
      </c>
      <c r="H662" s="84">
        <v>30</v>
      </c>
      <c r="I662" s="93">
        <v>30</v>
      </c>
      <c r="J662" s="120">
        <v>40</v>
      </c>
      <c r="K662" s="101">
        <f t="shared" si="36"/>
        <v>1.2</v>
      </c>
      <c r="L662" s="101">
        <f t="shared" si="37"/>
        <v>1.2</v>
      </c>
      <c r="M662" s="58">
        <f t="shared" si="38"/>
        <v>63</v>
      </c>
      <c r="N662" s="325"/>
      <c r="O662" s="323"/>
      <c r="P662" s="322"/>
      <c r="Q662" s="323"/>
      <c r="R662" s="322"/>
      <c r="S662" s="321"/>
      <c r="T662" s="323"/>
      <c r="U662" s="321"/>
      <c r="V662" s="323"/>
      <c r="W662" s="280"/>
      <c r="X662" s="323"/>
      <c r="Y662" s="322"/>
      <c r="Z662" s="360"/>
      <c r="AA662" s="360"/>
      <c r="AB662" s="312"/>
      <c r="AC662" s="366"/>
      <c r="AD662" s="97"/>
    </row>
    <row r="663" spans="1:30" ht="18" customHeight="1">
      <c r="A663" s="104"/>
      <c r="B663" s="121"/>
      <c r="C663" s="122"/>
      <c r="D663" s="119"/>
      <c r="E663" s="106" t="s">
        <v>282</v>
      </c>
      <c r="F663" s="56" t="s">
        <v>437</v>
      </c>
      <c r="G663" s="83">
        <v>2</v>
      </c>
      <c r="H663" s="84">
        <v>30</v>
      </c>
      <c r="I663" s="93">
        <v>60</v>
      </c>
      <c r="J663" s="120">
        <v>40</v>
      </c>
      <c r="K663" s="101">
        <f t="shared" si="36"/>
        <v>1.2</v>
      </c>
      <c r="L663" s="101">
        <f t="shared" si="37"/>
        <v>1.2</v>
      </c>
      <c r="M663" s="58">
        <f t="shared" si="38"/>
        <v>90</v>
      </c>
      <c r="N663" s="325"/>
      <c r="O663" s="323"/>
      <c r="P663" s="322"/>
      <c r="Q663" s="323"/>
      <c r="R663" s="322"/>
      <c r="S663" s="321"/>
      <c r="T663" s="323"/>
      <c r="U663" s="321"/>
      <c r="V663" s="323"/>
      <c r="W663" s="280"/>
      <c r="X663" s="323"/>
      <c r="Y663" s="322"/>
      <c r="Z663" s="360"/>
      <c r="AA663" s="360"/>
      <c r="AB663" s="312"/>
      <c r="AC663" s="366"/>
      <c r="AD663" s="97"/>
    </row>
    <row r="664" spans="1:30" ht="18" customHeight="1">
      <c r="A664" s="104"/>
      <c r="B664" s="77"/>
      <c r="C664" s="122"/>
      <c r="D664" s="119"/>
      <c r="E664" s="106" t="s">
        <v>282</v>
      </c>
      <c r="F664" s="56" t="s">
        <v>438</v>
      </c>
      <c r="G664" s="83">
        <v>2</v>
      </c>
      <c r="H664" s="84">
        <v>30</v>
      </c>
      <c r="I664" s="93">
        <v>60</v>
      </c>
      <c r="J664" s="120">
        <v>40</v>
      </c>
      <c r="K664" s="101">
        <f t="shared" si="36"/>
        <v>1.2</v>
      </c>
      <c r="L664" s="101">
        <f t="shared" si="37"/>
        <v>1.2</v>
      </c>
      <c r="M664" s="58">
        <f t="shared" si="38"/>
        <v>90</v>
      </c>
      <c r="N664" s="325"/>
      <c r="O664" s="323"/>
      <c r="P664" s="322"/>
      <c r="Q664" s="323"/>
      <c r="R664" s="322"/>
      <c r="S664" s="321"/>
      <c r="T664" s="323"/>
      <c r="U664" s="321"/>
      <c r="V664" s="323"/>
      <c r="W664" s="280"/>
      <c r="X664" s="323"/>
      <c r="Y664" s="322"/>
      <c r="Z664" s="360"/>
      <c r="AA664" s="360"/>
      <c r="AB664" s="312"/>
      <c r="AC664" s="366"/>
      <c r="AD664" s="97"/>
    </row>
    <row r="665" spans="1:30" ht="18" customHeight="1">
      <c r="A665" s="104"/>
      <c r="B665" s="121"/>
      <c r="C665" s="122"/>
      <c r="D665" s="119"/>
      <c r="E665" s="106" t="s">
        <v>282</v>
      </c>
      <c r="F665" s="56" t="s">
        <v>439</v>
      </c>
      <c r="G665" s="83">
        <v>2</v>
      </c>
      <c r="H665" s="84">
        <v>30</v>
      </c>
      <c r="I665" s="93">
        <v>60</v>
      </c>
      <c r="J665" s="120">
        <v>40</v>
      </c>
      <c r="K665" s="101">
        <f t="shared" si="36"/>
        <v>1.2</v>
      </c>
      <c r="L665" s="101">
        <f t="shared" si="37"/>
        <v>1.2</v>
      </c>
      <c r="M665" s="58">
        <f t="shared" si="38"/>
        <v>90</v>
      </c>
      <c r="N665" s="325"/>
      <c r="O665" s="323"/>
      <c r="P665" s="322"/>
      <c r="Q665" s="323"/>
      <c r="R665" s="322"/>
      <c r="S665" s="321"/>
      <c r="T665" s="323"/>
      <c r="U665" s="321"/>
      <c r="V665" s="323"/>
      <c r="W665" s="280"/>
      <c r="X665" s="323"/>
      <c r="Y665" s="322"/>
      <c r="Z665" s="360"/>
      <c r="AA665" s="360"/>
      <c r="AB665" s="312"/>
      <c r="AC665" s="366"/>
      <c r="AD665" s="97"/>
    </row>
    <row r="666" spans="1:30" ht="18" customHeight="1">
      <c r="A666" s="104"/>
      <c r="B666" s="123"/>
      <c r="C666" s="124"/>
      <c r="D666" s="119"/>
      <c r="E666" s="106" t="s">
        <v>282</v>
      </c>
      <c r="F666" s="56" t="s">
        <v>444</v>
      </c>
      <c r="G666" s="83">
        <v>2</v>
      </c>
      <c r="H666" s="84">
        <v>30</v>
      </c>
      <c r="I666" s="93">
        <v>60</v>
      </c>
      <c r="J666" s="120">
        <v>40</v>
      </c>
      <c r="K666" s="101">
        <f t="shared" si="36"/>
        <v>1.2</v>
      </c>
      <c r="L666" s="101">
        <f t="shared" si="37"/>
        <v>1.2</v>
      </c>
      <c r="M666" s="58">
        <f t="shared" si="38"/>
        <v>90</v>
      </c>
      <c r="N666" s="325"/>
      <c r="O666" s="323"/>
      <c r="P666" s="322"/>
      <c r="Q666" s="323"/>
      <c r="R666" s="322"/>
      <c r="S666" s="321"/>
      <c r="T666" s="323"/>
      <c r="U666" s="321"/>
      <c r="V666" s="323"/>
      <c r="W666" s="280"/>
      <c r="X666" s="323"/>
      <c r="Y666" s="322"/>
      <c r="Z666" s="360"/>
      <c r="AA666" s="360"/>
      <c r="AB666" s="312"/>
      <c r="AC666" s="366"/>
      <c r="AD666" s="97"/>
    </row>
    <row r="667" spans="1:30" ht="18" customHeight="1">
      <c r="A667" s="104"/>
      <c r="B667" s="123"/>
      <c r="C667" s="124"/>
      <c r="D667" s="119"/>
      <c r="E667" s="106" t="s">
        <v>282</v>
      </c>
      <c r="F667" s="56" t="s">
        <v>445</v>
      </c>
      <c r="G667" s="83">
        <v>2</v>
      </c>
      <c r="H667" s="84">
        <v>30</v>
      </c>
      <c r="I667" s="93">
        <v>60</v>
      </c>
      <c r="J667" s="120">
        <v>40</v>
      </c>
      <c r="K667" s="101">
        <f t="shared" si="36"/>
        <v>1.2</v>
      </c>
      <c r="L667" s="101">
        <f t="shared" si="37"/>
        <v>1.2</v>
      </c>
      <c r="M667" s="58">
        <f t="shared" si="38"/>
        <v>90</v>
      </c>
      <c r="N667" s="325"/>
      <c r="O667" s="323"/>
      <c r="P667" s="322"/>
      <c r="Q667" s="323"/>
      <c r="R667" s="322"/>
      <c r="S667" s="321"/>
      <c r="T667" s="323"/>
      <c r="U667" s="321"/>
      <c r="V667" s="323"/>
      <c r="W667" s="280"/>
      <c r="X667" s="323"/>
      <c r="Y667" s="322"/>
      <c r="Z667" s="360"/>
      <c r="AA667" s="360"/>
      <c r="AB667" s="312"/>
      <c r="AC667" s="366"/>
      <c r="AD667" s="97"/>
    </row>
    <row r="668" spans="1:30" ht="18" hidden="1" customHeight="1">
      <c r="A668" s="104"/>
      <c r="B668" s="123"/>
      <c r="C668" s="124"/>
      <c r="D668" s="119"/>
      <c r="E668" s="106"/>
      <c r="F668" s="56"/>
      <c r="G668" s="83"/>
      <c r="H668" s="84"/>
      <c r="I668" s="93"/>
      <c r="J668" s="120"/>
      <c r="K668" s="101">
        <f t="shared" si="36"/>
        <v>0</v>
      </c>
      <c r="L668" s="101">
        <f t="shared" si="37"/>
        <v>0</v>
      </c>
      <c r="M668" s="58">
        <f t="shared" si="38"/>
        <v>0</v>
      </c>
      <c r="N668" s="325"/>
      <c r="O668" s="323"/>
      <c r="P668" s="322"/>
      <c r="Q668" s="323"/>
      <c r="R668" s="322"/>
      <c r="S668" s="321"/>
      <c r="T668" s="323"/>
      <c r="U668" s="321"/>
      <c r="V668" s="323"/>
      <c r="W668" s="280"/>
      <c r="X668" s="323"/>
      <c r="Y668" s="322"/>
      <c r="Z668" s="360"/>
      <c r="AA668" s="360"/>
      <c r="AB668" s="312"/>
      <c r="AC668" s="366"/>
      <c r="AD668" s="97"/>
    </row>
    <row r="669" spans="1:30" ht="18" hidden="1" customHeight="1">
      <c r="A669" s="104"/>
      <c r="B669" s="121"/>
      <c r="C669" s="122"/>
      <c r="D669" s="119"/>
      <c r="E669" s="106"/>
      <c r="F669" s="56"/>
      <c r="G669" s="83"/>
      <c r="H669" s="84"/>
      <c r="I669" s="93"/>
      <c r="J669" s="120"/>
      <c r="K669" s="101">
        <f t="shared" si="36"/>
        <v>0</v>
      </c>
      <c r="L669" s="101">
        <f t="shared" si="37"/>
        <v>0</v>
      </c>
      <c r="M669" s="58">
        <f t="shared" si="38"/>
        <v>0</v>
      </c>
      <c r="N669" s="325"/>
      <c r="O669" s="323"/>
      <c r="P669" s="322"/>
      <c r="Q669" s="323"/>
      <c r="R669" s="322"/>
      <c r="S669" s="321"/>
      <c r="T669" s="323"/>
      <c r="U669" s="321"/>
      <c r="V669" s="323"/>
      <c r="W669" s="280"/>
      <c r="X669" s="323"/>
      <c r="Y669" s="322"/>
      <c r="Z669" s="360"/>
      <c r="AA669" s="360"/>
      <c r="AB669" s="312"/>
      <c r="AC669" s="366"/>
      <c r="AD669" s="97"/>
    </row>
    <row r="670" spans="1:30" ht="18" hidden="1" customHeight="1">
      <c r="A670" s="79"/>
      <c r="B670" s="80"/>
      <c r="C670" s="81"/>
      <c r="D670" s="81"/>
      <c r="E670" s="82"/>
      <c r="F670" s="56"/>
      <c r="G670" s="83"/>
      <c r="H670" s="84"/>
      <c r="I670" s="85"/>
      <c r="J670" s="120"/>
      <c r="K670" s="101">
        <f t="shared" si="36"/>
        <v>0</v>
      </c>
      <c r="L670" s="101">
        <f t="shared" si="37"/>
        <v>0</v>
      </c>
      <c r="M670" s="58">
        <f t="shared" si="38"/>
        <v>0</v>
      </c>
      <c r="N670" s="336"/>
      <c r="O670" s="335"/>
      <c r="P670" s="337"/>
      <c r="Q670" s="335"/>
      <c r="R670" s="337"/>
      <c r="S670" s="378"/>
      <c r="T670" s="335"/>
      <c r="U670" s="378"/>
      <c r="V670" s="335"/>
      <c r="W670" s="281"/>
      <c r="X670" s="335"/>
      <c r="Y670" s="337"/>
      <c r="Z670" s="362"/>
      <c r="AA670" s="362"/>
      <c r="AB670" s="361"/>
      <c r="AC670" s="377"/>
      <c r="AD670" s="97"/>
    </row>
    <row r="671" spans="1:30" ht="24" customHeight="1">
      <c r="A671" s="298" t="s">
        <v>73</v>
      </c>
      <c r="B671" s="292"/>
      <c r="C671" s="292"/>
      <c r="D671" s="292"/>
      <c r="E671" s="292"/>
      <c r="F671" s="292"/>
      <c r="G671" s="293"/>
      <c r="H671" s="127">
        <f>SUM(H11:H670)</f>
        <v>9322</v>
      </c>
      <c r="I671" s="127">
        <f>SUM(I11:I670)</f>
        <v>15390</v>
      </c>
      <c r="J671" s="126"/>
      <c r="K671" s="101"/>
      <c r="L671" s="101"/>
      <c r="M671" s="128">
        <f t="shared" ref="M671:AC671" si="39">SUM(M11:M670)</f>
        <v>24340.199999999979</v>
      </c>
      <c r="N671" s="127">
        <f t="shared" si="39"/>
        <v>2175.3000000000002</v>
      </c>
      <c r="O671" s="127">
        <f t="shared" si="39"/>
        <v>0</v>
      </c>
      <c r="P671" s="127">
        <f t="shared" si="39"/>
        <v>26515.5</v>
      </c>
      <c r="Q671" s="127">
        <f t="shared" si="39"/>
        <v>42.9</v>
      </c>
      <c r="R671" s="127">
        <f t="shared" si="39"/>
        <v>927</v>
      </c>
      <c r="S671" s="129">
        <f t="shared" si="39"/>
        <v>10617.2</v>
      </c>
      <c r="T671" s="127">
        <f t="shared" si="39"/>
        <v>10617.2</v>
      </c>
      <c r="U671" s="129">
        <f t="shared" si="39"/>
        <v>2688</v>
      </c>
      <c r="V671" s="127">
        <f t="shared" si="39"/>
        <v>3024</v>
      </c>
      <c r="W671" s="129">
        <f t="shared" si="39"/>
        <v>1456</v>
      </c>
      <c r="X671" s="127">
        <f t="shared" si="39"/>
        <v>1512</v>
      </c>
      <c r="Y671" s="127">
        <f t="shared" si="39"/>
        <v>13008.099999999999</v>
      </c>
      <c r="Z671" s="127">
        <f t="shared" si="39"/>
        <v>-2981.1</v>
      </c>
      <c r="AA671" s="127">
        <f t="shared" si="39"/>
        <v>-585</v>
      </c>
      <c r="AB671" s="127">
        <f t="shared" si="39"/>
        <v>0</v>
      </c>
      <c r="AC671" s="127">
        <f t="shared" si="39"/>
        <v>9965.2000000000007</v>
      </c>
      <c r="AD671" s="130"/>
    </row>
    <row r="672" spans="1:30" ht="24.75" customHeight="1">
      <c r="A672" s="62"/>
      <c r="B672" s="63" t="s">
        <v>132</v>
      </c>
      <c r="C672" s="62"/>
      <c r="D672" s="131"/>
      <c r="E672" s="62"/>
      <c r="F672" s="132"/>
      <c r="G672" s="113"/>
      <c r="H672" s="2"/>
      <c r="I672" s="2"/>
      <c r="J672" s="2"/>
      <c r="K672" s="62" t="s">
        <v>133</v>
      </c>
      <c r="L672" s="64"/>
      <c r="M672" s="64"/>
      <c r="N672" s="64"/>
      <c r="O672" s="64"/>
      <c r="P672" s="64"/>
      <c r="Q672" s="2"/>
      <c r="R672" s="2"/>
      <c r="S672" s="64" t="s">
        <v>134</v>
      </c>
      <c r="T672" s="64"/>
      <c r="U672" s="64"/>
      <c r="V672" s="64"/>
      <c r="W672" s="64"/>
      <c r="X672" s="2"/>
      <c r="Y672" s="64"/>
      <c r="Z672" s="64"/>
      <c r="AA672" s="64"/>
      <c r="AB672" s="64"/>
      <c r="AC672" s="62"/>
      <c r="AD672" s="62"/>
    </row>
    <row r="673" spans="1:30" ht="21" customHeight="1">
      <c r="A673" s="62"/>
      <c r="B673" s="62" t="s">
        <v>135</v>
      </c>
      <c r="C673" s="62"/>
      <c r="D673" s="131"/>
      <c r="E673" s="62"/>
      <c r="F673" s="132"/>
      <c r="G673" s="62"/>
      <c r="H673" s="64"/>
      <c r="I673" s="64"/>
      <c r="J673" s="64"/>
      <c r="K673" s="64" t="s">
        <v>136</v>
      </c>
      <c r="L673" s="64"/>
      <c r="M673" s="64"/>
      <c r="N673" s="64"/>
      <c r="O673" s="64"/>
      <c r="P673" s="64"/>
      <c r="Q673" s="64"/>
      <c r="R673" s="64"/>
      <c r="S673" s="62" t="s">
        <v>137</v>
      </c>
      <c r="T673" s="64"/>
      <c r="U673" s="64"/>
      <c r="V673" s="64"/>
      <c r="W673" s="64"/>
      <c r="X673" s="64"/>
      <c r="Y673" s="64"/>
      <c r="Z673" s="64"/>
      <c r="AA673" s="64"/>
      <c r="AB673" s="64"/>
      <c r="AC673" s="62"/>
      <c r="AD673" s="62"/>
    </row>
    <row r="674" spans="1:30" ht="5.25" customHeight="1">
      <c r="A674" s="62"/>
      <c r="B674" s="113"/>
      <c r="C674" s="62"/>
      <c r="D674" s="131"/>
      <c r="E674" s="62"/>
      <c r="F674" s="132"/>
      <c r="G674" s="62"/>
      <c r="H674" s="64"/>
      <c r="I674" s="64"/>
      <c r="J674" s="64"/>
      <c r="K674" s="64"/>
      <c r="L674" s="64"/>
      <c r="M674" s="64"/>
      <c r="N674" s="64"/>
      <c r="O674" s="64"/>
      <c r="P674" s="64"/>
      <c r="Q674" s="64"/>
      <c r="R674" s="64"/>
      <c r="S674" s="64"/>
      <c r="T674" s="64"/>
      <c r="U674" s="64"/>
      <c r="V674" s="64"/>
      <c r="W674" s="64"/>
      <c r="X674" s="64"/>
      <c r="Y674" s="64"/>
      <c r="Z674" s="64"/>
      <c r="AA674" s="64"/>
      <c r="AB674" s="64"/>
      <c r="AC674" s="62"/>
      <c r="AD674" s="62"/>
    </row>
    <row r="675" spans="1:30" ht="21" customHeight="1">
      <c r="A675" s="62"/>
      <c r="B675" s="69" t="s">
        <v>138</v>
      </c>
      <c r="C675" s="62"/>
      <c r="D675" s="131"/>
      <c r="E675" s="62"/>
      <c r="F675" s="132"/>
      <c r="G675" s="62"/>
      <c r="H675" s="64"/>
      <c r="I675" s="64"/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/>
      <c r="U675" s="64"/>
      <c r="V675" s="64"/>
      <c r="W675" s="64"/>
      <c r="X675" s="64"/>
      <c r="Y675" s="64"/>
      <c r="Z675" s="64"/>
      <c r="AA675" s="64"/>
      <c r="AB675" s="64"/>
      <c r="AC675" s="62"/>
      <c r="AD675" s="62"/>
    </row>
    <row r="676" spans="1:30" ht="7.5" customHeight="1">
      <c r="A676" s="62"/>
      <c r="B676" s="62"/>
      <c r="C676" s="62"/>
      <c r="D676" s="131"/>
      <c r="E676" s="62"/>
      <c r="F676" s="132"/>
      <c r="G676" s="62"/>
      <c r="H676" s="64"/>
      <c r="I676" s="64"/>
      <c r="J676" s="64"/>
      <c r="K676" s="64"/>
      <c r="L676" s="64"/>
      <c r="M676" s="64"/>
      <c r="N676" s="64"/>
      <c r="O676" s="64"/>
      <c r="P676" s="65"/>
      <c r="Q676" s="65"/>
      <c r="R676" s="65"/>
      <c r="S676" s="65"/>
      <c r="T676" s="64"/>
      <c r="U676" s="64"/>
      <c r="V676" s="64"/>
      <c r="W676" s="64"/>
      <c r="X676" s="64"/>
      <c r="Y676" s="64"/>
      <c r="Z676" s="64"/>
      <c r="AA676" s="64"/>
      <c r="AB676" s="64"/>
      <c r="AC676" s="62"/>
      <c r="AD676" s="62"/>
    </row>
    <row r="677" spans="1:30" ht="18.75" customHeight="1">
      <c r="A677" s="62"/>
      <c r="B677" s="62"/>
      <c r="C677" s="62"/>
      <c r="D677" s="131"/>
      <c r="E677" s="62"/>
      <c r="F677" s="132"/>
      <c r="G677" s="62"/>
      <c r="H677" s="64"/>
      <c r="I677" s="64"/>
      <c r="J677" s="64"/>
      <c r="K677" s="64"/>
      <c r="L677" s="64"/>
      <c r="M677" s="64"/>
      <c r="N677" s="64"/>
      <c r="O677" s="64"/>
      <c r="P677" s="65"/>
      <c r="Q677" s="65"/>
      <c r="R677" s="65"/>
      <c r="S677" s="65"/>
      <c r="T677" s="64"/>
      <c r="U677" s="64"/>
      <c r="V677" s="66"/>
      <c r="W677" s="66"/>
      <c r="X677" s="64"/>
      <c r="Y677" s="133" t="s">
        <v>75</v>
      </c>
      <c r="Z677" s="2"/>
      <c r="AA677" s="2"/>
      <c r="AB677" s="2"/>
      <c r="AC677" s="113"/>
      <c r="AD677" s="113"/>
    </row>
    <row r="678" spans="1:30" ht="15.75" customHeight="1">
      <c r="A678" s="113"/>
      <c r="B678" s="113"/>
      <c r="C678" s="211" t="s">
        <v>139</v>
      </c>
      <c r="D678" s="42"/>
      <c r="E678" s="113"/>
      <c r="F678" s="208"/>
      <c r="G678" s="63"/>
      <c r="H678" s="211" t="s">
        <v>140</v>
      </c>
      <c r="I678" s="2"/>
      <c r="J678" s="2"/>
      <c r="K678" s="66"/>
      <c r="L678" s="2"/>
      <c r="M678" s="2"/>
      <c r="N678" s="2"/>
      <c r="O678" s="66"/>
      <c r="P678" s="2"/>
      <c r="Q678" s="211" t="s">
        <v>80</v>
      </c>
      <c r="R678" s="2"/>
      <c r="S678" s="2"/>
      <c r="T678" s="66"/>
      <c r="U678" s="66"/>
      <c r="V678" s="64"/>
      <c r="W678" s="64"/>
      <c r="X678" s="64"/>
      <c r="Y678" s="134" t="s">
        <v>82</v>
      </c>
      <c r="Z678" s="2"/>
      <c r="AA678" s="2"/>
      <c r="AB678" s="2"/>
      <c r="AC678" s="113"/>
      <c r="AD678" s="113"/>
    </row>
    <row r="679" spans="1:30" ht="15.75" customHeight="1">
      <c r="A679" s="113"/>
      <c r="B679" s="113"/>
      <c r="C679" s="113"/>
      <c r="D679" s="42"/>
      <c r="E679" s="113"/>
      <c r="F679" s="208"/>
      <c r="G679" s="113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113"/>
      <c r="AD679" s="113"/>
    </row>
    <row r="680" spans="1:30" ht="15.75" customHeight="1">
      <c r="A680" s="113"/>
      <c r="B680" s="113"/>
      <c r="C680" s="113"/>
      <c r="D680" s="42"/>
      <c r="E680" s="113"/>
      <c r="F680" s="208"/>
      <c r="G680" s="113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70"/>
      <c r="W680" s="70"/>
      <c r="X680" s="70"/>
      <c r="Y680" s="2"/>
      <c r="Z680" s="2"/>
      <c r="AA680" s="2"/>
      <c r="AB680" s="2"/>
      <c r="AC680" s="113"/>
      <c r="AD680" s="113"/>
    </row>
    <row r="681" spans="1:30" ht="15.75" customHeight="1">
      <c r="A681" s="113"/>
      <c r="B681" s="113"/>
      <c r="C681" s="113"/>
      <c r="D681" s="42"/>
      <c r="E681" s="113"/>
      <c r="F681" s="208"/>
      <c r="G681" s="113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10"/>
      <c r="W681" s="210"/>
      <c r="X681" s="210"/>
      <c r="Y681" s="2"/>
      <c r="Z681" s="2"/>
      <c r="AA681" s="71"/>
      <c r="AB681" s="71"/>
      <c r="AC681" s="72"/>
      <c r="AD681" s="72"/>
    </row>
  </sheetData>
  <autoFilter ref="F1:F681"/>
  <mergeCells count="621">
    <mergeCell ref="Y273:Y292"/>
    <mergeCell ref="AA273:AA292"/>
    <mergeCell ref="AA293:AA311"/>
    <mergeCell ref="Y386:Y407"/>
    <mergeCell ref="Z233:Z252"/>
    <mergeCell ref="AC455:AC480"/>
    <mergeCell ref="S649:S659"/>
    <mergeCell ref="U649:U659"/>
    <mergeCell ref="P649:P659"/>
    <mergeCell ref="Q649:Q659"/>
    <mergeCell ref="R649:R659"/>
    <mergeCell ref="V569:V578"/>
    <mergeCell ref="W569:W578"/>
    <mergeCell ref="X569:X578"/>
    <mergeCell ref="S173:S192"/>
    <mergeCell ref="V560:V568"/>
    <mergeCell ref="W560:W568"/>
    <mergeCell ref="T173:T192"/>
    <mergeCell ref="Z193:Z213"/>
    <mergeCell ref="AC193:AC213"/>
    <mergeCell ref="U173:U192"/>
    <mergeCell ref="X560:X568"/>
    <mergeCell ref="Y560:Y568"/>
    <mergeCell ref="V173:V192"/>
    <mergeCell ref="W173:W192"/>
    <mergeCell ref="X173:X192"/>
    <mergeCell ref="AC560:AC568"/>
    <mergeCell ref="AA253:AA272"/>
    <mergeCell ref="AA233:AA252"/>
    <mergeCell ref="Y433:Y454"/>
    <mergeCell ref="Y373:Y385"/>
    <mergeCell ref="Y312:Y329"/>
    <mergeCell ref="Y350:Y372"/>
    <mergeCell ref="Y330:Y349"/>
    <mergeCell ref="Y293:Y311"/>
    <mergeCell ref="AC173:AC192"/>
    <mergeCell ref="N193:N213"/>
    <mergeCell ref="O193:O213"/>
    <mergeCell ref="P193:P213"/>
    <mergeCell ref="Q193:Q213"/>
    <mergeCell ref="R193:R213"/>
    <mergeCell ref="S193:S213"/>
    <mergeCell ref="T193:T213"/>
    <mergeCell ref="U193:U213"/>
    <mergeCell ref="V193:V213"/>
    <mergeCell ref="W193:W213"/>
    <mergeCell ref="X193:X213"/>
    <mergeCell ref="Y193:Y213"/>
    <mergeCell ref="R173:R192"/>
    <mergeCell ref="AC599:AC608"/>
    <mergeCell ref="AB569:AB578"/>
    <mergeCell ref="AC569:AC578"/>
    <mergeCell ref="N599:N608"/>
    <mergeCell ref="O599:O608"/>
    <mergeCell ref="P599:P608"/>
    <mergeCell ref="Q599:Q608"/>
    <mergeCell ref="R599:R608"/>
    <mergeCell ref="S599:S608"/>
    <mergeCell ref="T599:T608"/>
    <mergeCell ref="U599:U608"/>
    <mergeCell ref="V599:V608"/>
    <mergeCell ref="W599:W608"/>
    <mergeCell ref="X599:X608"/>
    <mergeCell ref="Y599:Y608"/>
    <mergeCell ref="Z599:Z608"/>
    <mergeCell ref="AA599:AA608"/>
    <mergeCell ref="AC579:AC598"/>
    <mergeCell ref="V579:V598"/>
    <mergeCell ref="W579:W598"/>
    <mergeCell ref="X579:X598"/>
    <mergeCell ref="Y579:Y598"/>
    <mergeCell ref="Z579:Z598"/>
    <mergeCell ref="AA579:AA598"/>
    <mergeCell ref="B231:C231"/>
    <mergeCell ref="AC539:AC559"/>
    <mergeCell ref="O539:O559"/>
    <mergeCell ref="Q539:Q559"/>
    <mergeCell ref="R539:R559"/>
    <mergeCell ref="S539:S559"/>
    <mergeCell ref="T539:T559"/>
    <mergeCell ref="U539:U559"/>
    <mergeCell ref="V539:V559"/>
    <mergeCell ref="W539:W559"/>
    <mergeCell ref="Y233:Y252"/>
    <mergeCell ref="Y253:Y272"/>
    <mergeCell ref="AB312:AB329"/>
    <mergeCell ref="AB350:AB372"/>
    <mergeCell ref="Z455:Z480"/>
    <mergeCell ref="Y455:Y480"/>
    <mergeCell ref="Z386:Z407"/>
    <mergeCell ref="Z408:Z432"/>
    <mergeCell ref="Z433:Z454"/>
    <mergeCell ref="AA386:AA407"/>
    <mergeCell ref="AA433:AA454"/>
    <mergeCell ref="AA408:AA432"/>
    <mergeCell ref="Y408:Y432"/>
    <mergeCell ref="Z253:Z272"/>
    <mergeCell ref="V660:V670"/>
    <mergeCell ref="V639:V648"/>
    <mergeCell ref="V629:V638"/>
    <mergeCell ref="S660:S670"/>
    <mergeCell ref="S629:S638"/>
    <mergeCell ref="T639:T648"/>
    <mergeCell ref="U639:U648"/>
    <mergeCell ref="T660:T670"/>
    <mergeCell ref="U660:U670"/>
    <mergeCell ref="T629:T638"/>
    <mergeCell ref="U629:U638"/>
    <mergeCell ref="AC660:AC670"/>
    <mergeCell ref="X629:X638"/>
    <mergeCell ref="Y629:Y638"/>
    <mergeCell ref="Y639:Y648"/>
    <mergeCell ref="Y660:Y670"/>
    <mergeCell ref="W629:W638"/>
    <mergeCell ref="W639:W648"/>
    <mergeCell ref="Z660:Z670"/>
    <mergeCell ref="Z639:Z648"/>
    <mergeCell ref="AA629:AA638"/>
    <mergeCell ref="AB629:AB638"/>
    <mergeCell ref="AB455:AB480"/>
    <mergeCell ref="AB481:AB494"/>
    <mergeCell ref="AC481:AC494"/>
    <mergeCell ref="AC495:AC518"/>
    <mergeCell ref="AA350:AA372"/>
    <mergeCell ref="AA373:AA385"/>
    <mergeCell ref="Z273:Z292"/>
    <mergeCell ref="Z293:Z311"/>
    <mergeCell ref="AB293:AB311"/>
    <mergeCell ref="AC312:AC329"/>
    <mergeCell ref="AB273:AB292"/>
    <mergeCell ref="AC273:AC292"/>
    <mergeCell ref="AB373:AB385"/>
    <mergeCell ref="AC330:AC349"/>
    <mergeCell ref="Y131:Y150"/>
    <mergeCell ref="Y112:Y130"/>
    <mergeCell ref="AB151:AB172"/>
    <mergeCell ref="AB214:AB232"/>
    <mergeCell ref="Z151:Z172"/>
    <mergeCell ref="Y91:Y111"/>
    <mergeCell ref="AA214:AA232"/>
    <mergeCell ref="AB91:AB111"/>
    <mergeCell ref="AA151:AA172"/>
    <mergeCell ref="Y151:Y172"/>
    <mergeCell ref="AA91:AA111"/>
    <mergeCell ref="AA112:AA130"/>
    <mergeCell ref="AB131:AB150"/>
    <mergeCell ref="AB112:AB130"/>
    <mergeCell ref="Z131:Z150"/>
    <mergeCell ref="AA131:AA150"/>
    <mergeCell ref="Y214:Y232"/>
    <mergeCell ref="Z214:Z232"/>
    <mergeCell ref="AA173:AA192"/>
    <mergeCell ref="AB173:AB192"/>
    <mergeCell ref="Y173:Y192"/>
    <mergeCell ref="Z173:Z192"/>
    <mergeCell ref="AA193:AA213"/>
    <mergeCell ref="AB193:AB213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91:Z111"/>
    <mergeCell ref="AA71:AA90"/>
    <mergeCell ref="Z11:Z30"/>
    <mergeCell ref="AA51:AA70"/>
    <mergeCell ref="AA11:AA30"/>
    <mergeCell ref="AC151:AC172"/>
    <mergeCell ref="AC131:AC150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AC639:AC648"/>
    <mergeCell ref="AC519:AC538"/>
    <mergeCell ref="AC619:AC628"/>
    <mergeCell ref="AC609:AC618"/>
    <mergeCell ref="AC629:AC638"/>
    <mergeCell ref="AC214:AC232"/>
    <mergeCell ref="AC233:AC252"/>
    <mergeCell ref="AB233:AB252"/>
    <mergeCell ref="AB253:AB272"/>
    <mergeCell ref="AB386:AB407"/>
    <mergeCell ref="AC253:AC272"/>
    <mergeCell ref="AC293:AC311"/>
    <mergeCell ref="AC433:AC454"/>
    <mergeCell ref="AC386:AC407"/>
    <mergeCell ref="AC408:AC432"/>
    <mergeCell ref="AB408:AB432"/>
    <mergeCell ref="AB433:AB454"/>
    <mergeCell ref="AD330:AD349"/>
    <mergeCell ref="AB330:AB349"/>
    <mergeCell ref="AC350:AC372"/>
    <mergeCell ref="AC373:AC385"/>
    <mergeCell ref="Z373:Z385"/>
    <mergeCell ref="AA330:AA349"/>
    <mergeCell ref="Z350:Z372"/>
    <mergeCell ref="Z330:Z349"/>
    <mergeCell ref="Z312:Z329"/>
    <mergeCell ref="AA312:AA329"/>
    <mergeCell ref="X433:X454"/>
    <mergeCell ref="W455:W480"/>
    <mergeCell ref="W481:W494"/>
    <mergeCell ref="W519:W538"/>
    <mergeCell ref="AA481:AA494"/>
    <mergeCell ref="Z481:Z494"/>
    <mergeCell ref="Y481:Y494"/>
    <mergeCell ref="V481:V494"/>
    <mergeCell ref="V519:V538"/>
    <mergeCell ref="Y519:Y538"/>
    <mergeCell ref="Z519:Z538"/>
    <mergeCell ref="Y495:Y518"/>
    <mergeCell ref="Z495:Z518"/>
    <mergeCell ref="AA455:AA480"/>
    <mergeCell ref="V619:V628"/>
    <mergeCell ref="X408:X432"/>
    <mergeCell ref="X495:X518"/>
    <mergeCell ref="X539:X559"/>
    <mergeCell ref="V253:V272"/>
    <mergeCell ref="V609:V618"/>
    <mergeCell ref="V495:V518"/>
    <mergeCell ref="V433:V454"/>
    <mergeCell ref="V386:V407"/>
    <mergeCell ref="V408:V432"/>
    <mergeCell ref="X386:X407"/>
    <mergeCell ref="V350:V372"/>
    <mergeCell ref="W433:W454"/>
    <mergeCell ref="X481:X494"/>
    <mergeCell ref="W609:W618"/>
    <mergeCell ref="X273:X292"/>
    <mergeCell ref="X253:X272"/>
    <mergeCell ref="X350:X372"/>
    <mergeCell ref="X293:X311"/>
    <mergeCell ref="X312:X329"/>
    <mergeCell ref="X330:X349"/>
    <mergeCell ref="X609:X618"/>
    <mergeCell ref="V455:V480"/>
    <mergeCell ref="X455:X480"/>
    <mergeCell ref="Z609:Z618"/>
    <mergeCell ref="X639:X648"/>
    <mergeCell ref="X660:X670"/>
    <mergeCell ref="AA619:AA628"/>
    <mergeCell ref="AB639:AB648"/>
    <mergeCell ref="AB660:AB670"/>
    <mergeCell ref="AA660:AA670"/>
    <mergeCell ref="AA639:AA648"/>
    <mergeCell ref="AB619:AB628"/>
    <mergeCell ref="W619:W628"/>
    <mergeCell ref="X519:X538"/>
    <mergeCell ref="X619:X628"/>
    <mergeCell ref="Z619:Z628"/>
    <mergeCell ref="AB495:AB518"/>
    <mergeCell ref="AA495:AA518"/>
    <mergeCell ref="Z629:Z638"/>
    <mergeCell ref="Y619:Y628"/>
    <mergeCell ref="Y609:Y618"/>
    <mergeCell ref="AB609:AB618"/>
    <mergeCell ref="Y539:Y559"/>
    <mergeCell ref="Z539:Z559"/>
    <mergeCell ref="AA539:AA559"/>
    <mergeCell ref="AB539:AB559"/>
    <mergeCell ref="AA609:AA618"/>
    <mergeCell ref="AA560:AA568"/>
    <mergeCell ref="AB560:AB568"/>
    <mergeCell ref="AB599:AB608"/>
    <mergeCell ref="AA569:AA578"/>
    <mergeCell ref="Z560:Z568"/>
    <mergeCell ref="Y569:Y578"/>
    <mergeCell ref="Z569:Z578"/>
    <mergeCell ref="AB519:AB538"/>
    <mergeCell ref="AA519:AA538"/>
    <mergeCell ref="W112:W130"/>
    <mergeCell ref="T214:T232"/>
    <mergeCell ref="R151:R172"/>
    <mergeCell ref="P455:P480"/>
    <mergeCell ref="Q455:Q480"/>
    <mergeCell ref="S455:S480"/>
    <mergeCell ref="T455:T480"/>
    <mergeCell ref="T386:T407"/>
    <mergeCell ref="S350:S372"/>
    <mergeCell ref="T373:T385"/>
    <mergeCell ref="T350:T372"/>
    <mergeCell ref="P293:P311"/>
    <mergeCell ref="P433:P454"/>
    <mergeCell ref="P386:P407"/>
    <mergeCell ref="P373:P385"/>
    <mergeCell ref="P408:P432"/>
    <mergeCell ref="P350:P372"/>
    <mergeCell ref="T408:T432"/>
    <mergeCell ref="W131:W150"/>
    <mergeCell ref="W151:W172"/>
    <mergeCell ref="V151:V172"/>
    <mergeCell ref="V131:V150"/>
    <mergeCell ref="W386:W407"/>
    <mergeCell ref="W408:W432"/>
    <mergeCell ref="W253:W272"/>
    <mergeCell ref="W233:W252"/>
    <mergeCell ref="V330:V349"/>
    <mergeCell ref="V312:V329"/>
    <mergeCell ref="V233:V252"/>
    <mergeCell ref="V273:V292"/>
    <mergeCell ref="W293:W311"/>
    <mergeCell ref="W312:W329"/>
    <mergeCell ref="W330:W349"/>
    <mergeCell ref="R11:R30"/>
    <mergeCell ref="R8:R9"/>
    <mergeCell ref="R71:R90"/>
    <mergeCell ref="T253:T272"/>
    <mergeCell ref="W11:W30"/>
    <mergeCell ref="W7:W10"/>
    <mergeCell ref="W51:W70"/>
    <mergeCell ref="S51:S70"/>
    <mergeCell ref="T51:T70"/>
    <mergeCell ref="U233:U252"/>
    <mergeCell ref="U253:U272"/>
    <mergeCell ref="R253:R272"/>
    <mergeCell ref="S253:S272"/>
    <mergeCell ref="R233:R252"/>
    <mergeCell ref="R112:R130"/>
    <mergeCell ref="R131:R150"/>
    <mergeCell ref="S214:S232"/>
    <mergeCell ref="S131:S150"/>
    <mergeCell ref="S151:S172"/>
    <mergeCell ref="U151:U172"/>
    <mergeCell ref="U112:U130"/>
    <mergeCell ref="W71:W90"/>
    <mergeCell ref="W91:W111"/>
    <mergeCell ref="W214:W232"/>
    <mergeCell ref="R31:R50"/>
    <mergeCell ref="R408:R432"/>
    <mergeCell ref="R386:R407"/>
    <mergeCell ref="W495:W518"/>
    <mergeCell ref="U481:U494"/>
    <mergeCell ref="U455:U480"/>
    <mergeCell ref="R495:R518"/>
    <mergeCell ref="T495:T518"/>
    <mergeCell ref="S481:S494"/>
    <mergeCell ref="S433:S454"/>
    <mergeCell ref="R350:R372"/>
    <mergeCell ref="T433:T454"/>
    <mergeCell ref="T481:T494"/>
    <mergeCell ref="T273:T292"/>
    <mergeCell ref="T330:T349"/>
    <mergeCell ref="W273:W292"/>
    <mergeCell ref="W373:W385"/>
    <mergeCell ref="V91:V111"/>
    <mergeCell ref="W350:W372"/>
    <mergeCell ref="R91:R111"/>
    <mergeCell ref="S91:S111"/>
    <mergeCell ref="V112:V130"/>
    <mergeCell ref="R51:R70"/>
    <mergeCell ref="U131:U150"/>
    <mergeCell ref="X11:X30"/>
    <mergeCell ref="T91:T111"/>
    <mergeCell ref="X31:X50"/>
    <mergeCell ref="Q11:Q30"/>
    <mergeCell ref="R373:R385"/>
    <mergeCell ref="S373:S385"/>
    <mergeCell ref="V71:V90"/>
    <mergeCell ref="V51:V70"/>
    <mergeCell ref="U51:U70"/>
    <mergeCell ref="U214:U232"/>
    <mergeCell ref="U91:U111"/>
    <mergeCell ref="V214:V232"/>
    <mergeCell ref="V293:V311"/>
    <mergeCell ref="U11:U30"/>
    <mergeCell ref="S11:S30"/>
    <mergeCell ref="R293:R311"/>
    <mergeCell ref="R273:R292"/>
    <mergeCell ref="S273:S292"/>
    <mergeCell ref="Q293:Q311"/>
    <mergeCell ref="V373:V385"/>
    <mergeCell ref="U350:U372"/>
    <mergeCell ref="X71:X90"/>
    <mergeCell ref="W31:W50"/>
    <mergeCell ref="U31:U50"/>
    <mergeCell ref="Q31:Q50"/>
    <mergeCell ref="Q51:Q70"/>
    <mergeCell ref="Q214:Q232"/>
    <mergeCell ref="Q151:Q172"/>
    <mergeCell ref="Q112:Q130"/>
    <mergeCell ref="Q131:Q150"/>
    <mergeCell ref="Q433:Q454"/>
    <mergeCell ref="Q373:Q385"/>
    <mergeCell ref="Q408:Q432"/>
    <mergeCell ref="Q386:Q407"/>
    <mergeCell ref="Q312:Q329"/>
    <mergeCell ref="Q71:Q90"/>
    <mergeCell ref="Q91:Q111"/>
    <mergeCell ref="Q330:Q349"/>
    <mergeCell ref="Q350:Q372"/>
    <mergeCell ref="Q273:Q292"/>
    <mergeCell ref="Q233:Q252"/>
    <mergeCell ref="Q253:Q272"/>
    <mergeCell ref="Q173:Q192"/>
    <mergeCell ref="N51:N70"/>
    <mergeCell ref="N233:N252"/>
    <mergeCell ref="N253:N272"/>
    <mergeCell ref="N273:N292"/>
    <mergeCell ref="N293:N311"/>
    <mergeCell ref="N312:N329"/>
    <mergeCell ref="N330:N349"/>
    <mergeCell ref="N455:N480"/>
    <mergeCell ref="N408:N432"/>
    <mergeCell ref="N433:N454"/>
    <mergeCell ref="N386:N407"/>
    <mergeCell ref="N214:N232"/>
    <mergeCell ref="N151:N172"/>
    <mergeCell ref="N373:N385"/>
    <mergeCell ref="N350:N372"/>
    <mergeCell ref="N91:N111"/>
    <mergeCell ref="N173:N192"/>
    <mergeCell ref="N71:N9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O51:O70"/>
    <mergeCell ref="P31:P50"/>
    <mergeCell ref="P11:P30"/>
    <mergeCell ref="O253:O272"/>
    <mergeCell ref="O233:O252"/>
    <mergeCell ref="P253:P272"/>
    <mergeCell ref="P233:P252"/>
    <mergeCell ref="O481:O494"/>
    <mergeCell ref="P481:P494"/>
    <mergeCell ref="O408:O432"/>
    <mergeCell ref="O433:O454"/>
    <mergeCell ref="O386:O407"/>
    <mergeCell ref="O373:O385"/>
    <mergeCell ref="O350:O372"/>
    <mergeCell ref="O131:O150"/>
    <mergeCell ref="O112:O130"/>
    <mergeCell ref="O91:O111"/>
    <mergeCell ref="P131:P150"/>
    <mergeCell ref="P112:P130"/>
    <mergeCell ref="O330:O349"/>
    <mergeCell ref="P273:P292"/>
    <mergeCell ref="P330:P349"/>
    <mergeCell ref="P312:P329"/>
    <mergeCell ref="P71:P90"/>
    <mergeCell ref="O71:O90"/>
    <mergeCell ref="U408:U432"/>
    <mergeCell ref="R629:R638"/>
    <mergeCell ref="S639:S648"/>
    <mergeCell ref="R519:R538"/>
    <mergeCell ref="R609:R618"/>
    <mergeCell ref="U619:U628"/>
    <mergeCell ref="S619:S628"/>
    <mergeCell ref="S495:S518"/>
    <mergeCell ref="S609:S618"/>
    <mergeCell ref="S519:S538"/>
    <mergeCell ref="R560:R568"/>
    <mergeCell ref="S560:S568"/>
    <mergeCell ref="R569:R578"/>
    <mergeCell ref="S569:S578"/>
    <mergeCell ref="T569:T578"/>
    <mergeCell ref="U569:U578"/>
    <mergeCell ref="T579:T598"/>
    <mergeCell ref="U579:U598"/>
    <mergeCell ref="O569:O578"/>
    <mergeCell ref="P569:P578"/>
    <mergeCell ref="Q569:Q578"/>
    <mergeCell ref="U609:U618"/>
    <mergeCell ref="S312:S329"/>
    <mergeCell ref="S330:S349"/>
    <mergeCell ref="S293:S311"/>
    <mergeCell ref="S386:S407"/>
    <mergeCell ref="U312:U329"/>
    <mergeCell ref="T312:T329"/>
    <mergeCell ref="U293:U311"/>
    <mergeCell ref="U386:U407"/>
    <mergeCell ref="U495:U518"/>
    <mergeCell ref="U433:U454"/>
    <mergeCell ref="R639:R648"/>
    <mergeCell ref="R619:R628"/>
    <mergeCell ref="P619:P628"/>
    <mergeCell ref="Q660:Q670"/>
    <mergeCell ref="N629:N638"/>
    <mergeCell ref="N660:N670"/>
    <mergeCell ref="P639:P648"/>
    <mergeCell ref="Q639:Q648"/>
    <mergeCell ref="O639:O648"/>
    <mergeCell ref="P629:P638"/>
    <mergeCell ref="Q629:Q638"/>
    <mergeCell ref="O629:O638"/>
    <mergeCell ref="P660:P670"/>
    <mergeCell ref="O660:O670"/>
    <mergeCell ref="N639:N648"/>
    <mergeCell ref="R660:R670"/>
    <mergeCell ref="N649:N659"/>
    <mergeCell ref="O649:O659"/>
    <mergeCell ref="X91:X111"/>
    <mergeCell ref="X214:X232"/>
    <mergeCell ref="X373:X385"/>
    <mergeCell ref="X233:X252"/>
    <mergeCell ref="X51:X70"/>
    <mergeCell ref="X131:X150"/>
    <mergeCell ref="X112:X130"/>
    <mergeCell ref="X151:X172"/>
    <mergeCell ref="O312:O329"/>
    <mergeCell ref="T233:T252"/>
    <mergeCell ref="S233:S252"/>
    <mergeCell ref="T151:T172"/>
    <mergeCell ref="T131:T150"/>
    <mergeCell ref="T112:T130"/>
    <mergeCell ref="R214:R232"/>
    <mergeCell ref="O273:O292"/>
    <mergeCell ref="P151:P172"/>
    <mergeCell ref="P214:P232"/>
    <mergeCell ref="P51:P70"/>
    <mergeCell ref="O293:O311"/>
    <mergeCell ref="T293:T311"/>
    <mergeCell ref="S112:S130"/>
    <mergeCell ref="O151:O172"/>
    <mergeCell ref="P91:P111"/>
    <mergeCell ref="N112:N130"/>
    <mergeCell ref="Q481:Q494"/>
    <mergeCell ref="N560:N568"/>
    <mergeCell ref="O560:O568"/>
    <mergeCell ref="O173:O192"/>
    <mergeCell ref="P173:P192"/>
    <mergeCell ref="Q560:Q568"/>
    <mergeCell ref="A671:G671"/>
    <mergeCell ref="D7:D9"/>
    <mergeCell ref="O31:O50"/>
    <mergeCell ref="O11:O30"/>
    <mergeCell ref="N619:N628"/>
    <mergeCell ref="N609:N618"/>
    <mergeCell ref="P519:P538"/>
    <mergeCell ref="P609:P618"/>
    <mergeCell ref="O619:O628"/>
    <mergeCell ref="O519:O538"/>
    <mergeCell ref="O609:O618"/>
    <mergeCell ref="Q619:Q628"/>
    <mergeCell ref="N31:N50"/>
    <mergeCell ref="N11:N30"/>
    <mergeCell ref="N519:N538"/>
    <mergeCell ref="N495:N518"/>
    <mergeCell ref="O495:O518"/>
    <mergeCell ref="S579:S598"/>
    <mergeCell ref="P495:P518"/>
    <mergeCell ref="Q495:Q518"/>
    <mergeCell ref="Q519:Q538"/>
    <mergeCell ref="Q609:Q618"/>
    <mergeCell ref="O455:O480"/>
    <mergeCell ref="O214:O232"/>
    <mergeCell ref="N481:N494"/>
    <mergeCell ref="N131:N150"/>
    <mergeCell ref="S408:S432"/>
    <mergeCell ref="N539:N559"/>
    <mergeCell ref="P539:P559"/>
    <mergeCell ref="N569:N578"/>
    <mergeCell ref="AB579:AB598"/>
    <mergeCell ref="B240:C246"/>
    <mergeCell ref="B255:C256"/>
    <mergeCell ref="B277:C278"/>
    <mergeCell ref="U519:U538"/>
    <mergeCell ref="T519:T538"/>
    <mergeCell ref="T609:T618"/>
    <mergeCell ref="T619:T628"/>
    <mergeCell ref="U373:U385"/>
    <mergeCell ref="U330:U349"/>
    <mergeCell ref="R481:R494"/>
    <mergeCell ref="R455:R480"/>
    <mergeCell ref="R433:R454"/>
    <mergeCell ref="U273:U292"/>
    <mergeCell ref="R312:R329"/>
    <mergeCell ref="R330:R349"/>
    <mergeCell ref="P560:P568"/>
    <mergeCell ref="T560:T568"/>
    <mergeCell ref="U560:U568"/>
    <mergeCell ref="N579:N598"/>
    <mergeCell ref="O579:O598"/>
    <mergeCell ref="P579:P598"/>
    <mergeCell ref="Q579:Q598"/>
    <mergeCell ref="R579:R598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66" t="s">
        <v>492</v>
      </c>
      <c r="B1">
        <v>60</v>
      </c>
    </row>
    <row r="2" spans="1:2">
      <c r="A2" s="266" t="s">
        <v>175</v>
      </c>
      <c r="B2">
        <v>70</v>
      </c>
    </row>
    <row r="3" spans="1:2">
      <c r="A3" s="266" t="s">
        <v>458</v>
      </c>
      <c r="B3">
        <v>62</v>
      </c>
    </row>
    <row r="4" spans="1:2">
      <c r="A4" s="266" t="s">
        <v>490</v>
      </c>
      <c r="B4">
        <v>65</v>
      </c>
    </row>
    <row r="5" spans="1:2">
      <c r="A5" s="266" t="s">
        <v>414</v>
      </c>
      <c r="B5">
        <v>54</v>
      </c>
    </row>
    <row r="6" spans="1:2">
      <c r="A6" s="266" t="s">
        <v>491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cp:lastPrinted>2018-10-29T04:22:39Z</cp:lastPrinted>
  <dcterms:created xsi:type="dcterms:W3CDTF">2018-07-19T01:22:54Z</dcterms:created>
  <dcterms:modified xsi:type="dcterms:W3CDTF">2018-11-01T15:30:20Z</dcterms:modified>
</cp:coreProperties>
</file>